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029" documentId="13_ncr:1_{F6CB121F-512D-4AA6-A0C1-0FB36C537598}" xr6:coauthVersionLast="47" xr6:coauthVersionMax="47" xr10:uidLastSave="{35C93321-0683-40CB-87B4-5C9B8C8A0B2D}"/>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3" i="1"/>
  <c r="B4" i="1"/>
  <c r="B5" i="1"/>
  <c r="B6" i="1"/>
  <c r="B7" i="1"/>
  <c r="B8" i="1"/>
  <c r="B9" i="1"/>
  <c r="B10" i="1"/>
  <c r="B11" i="1"/>
  <c r="B12"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alcChain>
</file>

<file path=xl/sharedStrings.xml><?xml version="1.0" encoding="utf-8"?>
<sst xmlns="http://schemas.openxmlformats.org/spreadsheetml/2006/main" count="179036" uniqueCount="39110">
  <si>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</si>
  <si>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</si>
  <si>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</si>
  <si>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</si>
  <si>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</si>
  <si>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</si>
  <si>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</si>
  <si>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</si>
  <si>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</si>
  <si>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</si>
  <si>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</si>
  <si>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</si>
  <si>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</si>
  <si>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</si>
  <si>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</si>
  <si>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</si>
  <si>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</si>
  <si>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</si>
  <si>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</si>
  <si>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</si>
  <si>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</si>
  <si>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</si>
  <si>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</si>
  <si>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</si>
  <si>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</si>
  <si>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</si>
  <si>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</si>
  <si>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</si>
  <si>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</si>
  <si>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</si>
  <si>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</si>
  <si>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</si>
  <si>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</si>
  <si>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</si>
  <si>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</si>
  <si>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</si>
  <si>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</si>
  <si>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</si>
  <si>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</si>
  <si>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</si>
  <si>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</si>
  <si>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</si>
  <si>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</si>
  <si>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</si>
  <si>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</si>
  <si>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</si>
  <si>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</si>
  <si>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</si>
  <si>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</si>
  <si>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</si>
  <si>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</si>
  <si>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</si>
  <si>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</si>
  <si>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</si>
  <si>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</si>
  <si>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</si>
  <si>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</si>
  <si>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</si>
  <si>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</si>
  <si>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</si>
  <si>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</si>
  <si>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</si>
  <si>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</si>
  <si>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</si>
  <si>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</si>
  <si>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</si>
  <si>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</si>
  <si>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</si>
  <si>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</si>
  <si>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</si>
  <si>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</si>
  <si>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</si>
  <si>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</si>
  <si>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</si>
  <si>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</si>
  <si>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</si>
  <si>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</si>
  <si>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</si>
  <si>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</si>
  <si>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</si>
  <si>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</si>
  <si>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</si>
  <si>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</si>
  <si>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</si>
  <si>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</si>
  <si>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</si>
  <si>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</si>
  <si>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</si>
  <si>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</si>
  <si>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</si>
  <si>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</si>
  <si>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</si>
  <si>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</si>
  <si>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</si>
  <si>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</si>
  <si>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</si>
  <si>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</si>
  <si>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</si>
  <si>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</si>
  <si>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</si>
  <si>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</si>
  <si>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</si>
  <si>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</si>
  <si>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</si>
  <si>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</si>
  <si>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</si>
  <si>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</si>
  <si>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</si>
  <si>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</si>
  <si>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</si>
  <si>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</si>
  <si>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</si>
  <si>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</si>
  <si>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</si>
  <si>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</si>
  <si>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</si>
  <si>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</si>
  <si>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</si>
  <si>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</si>
  <si>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</si>
  <si>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</si>
  <si>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</si>
  <si>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</si>
  <si>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</si>
  <si>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</si>
  <si>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</si>
  <si>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</si>
  <si>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</si>
  <si>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</si>
  <si>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</si>
  <si>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</si>
  <si>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</si>
  <si>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</si>
  <si>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</si>
  <si>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</si>
  <si>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</si>
  <si>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</si>
  <si>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</si>
  <si>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</si>
  <si>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</si>
  <si>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</si>
  <si>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</si>
  <si>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</si>
  <si>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</si>
  <si>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</si>
  <si>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</si>
  <si>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</si>
  <si>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</si>
  <si>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</si>
  <si>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</si>
  <si>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</si>
  <si>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</si>
  <si>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</si>
  <si>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</si>
  <si>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</si>
  <si>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</si>
  <si>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</si>
  <si>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</si>
  <si>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</si>
  <si>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</si>
  <si>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</si>
  <si>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</si>
  <si>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</si>
  <si>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</si>
  <si>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</si>
  <si>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</si>
  <si>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</si>
  <si>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</si>
  <si>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</si>
  <si>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</si>
  <si>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</si>
  <si>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</si>
  <si>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</si>
  <si>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</si>
  <si>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</si>
  <si>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</si>
  <si>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</si>
  <si>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</si>
  <si>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</si>
  <si>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</si>
  <si>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</si>
  <si>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</si>
  <si>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</si>
  <si>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</si>
  <si>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</si>
  <si>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</si>
  <si>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</si>
  <si>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</si>
  <si>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</si>
  <si>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</si>
  <si>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</si>
  <si>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</si>
  <si>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</si>
  <si>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</si>
  <si>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</si>
  <si>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</si>
  <si>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</si>
  <si>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</si>
  <si>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</si>
  <si>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</si>
  <si>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</si>
  <si>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</si>
  <si>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</si>
  <si>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</si>
  <si>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</si>
  <si>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</si>
  <si>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</si>
  <si>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</si>
  <si>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</si>
  <si>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</si>
  <si>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</si>
  <si>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</si>
  <si>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</si>
  <si>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</si>
  <si>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</si>
  <si>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</si>
  <si>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</si>
  <si>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</si>
  <si>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</si>
  <si>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</si>
  <si>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</si>
  <si>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</si>
  <si>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</si>
  <si>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</si>
  <si>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</si>
  <si>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</si>
  <si>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</si>
  <si>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</si>
  <si>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</si>
  <si>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</si>
  <si>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</si>
  <si>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</si>
  <si>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</si>
  <si>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</si>
  <si>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</si>
  <si>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</si>
  <si>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</si>
  <si>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</si>
  <si>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</si>
  <si>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</si>
  <si>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</si>
  <si>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</si>
  <si>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</si>
  <si>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</si>
  <si>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</si>
  <si>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</si>
  <si>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</si>
  <si>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</si>
  <si>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</si>
  <si>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</si>
  <si>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</si>
  <si>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</si>
  <si>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</si>
  <si>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</si>
  <si>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</si>
  <si>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</si>
  <si>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</si>
  <si>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</si>
  <si>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</si>
  <si>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</si>
  <si>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</si>
  <si>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</si>
  <si>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</si>
  <si>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</si>
  <si>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</si>
  <si>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</si>
  <si>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</si>
  <si>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</si>
  <si>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</si>
  <si>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</si>
  <si>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</si>
  <si>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</si>
  <si>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</si>
  <si>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</si>
  <si>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</si>
  <si>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</si>
  <si>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</si>
  <si>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</si>
  <si>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</si>
  <si>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</si>
  <si>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</si>
  <si>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</si>
  <si>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</si>
  <si>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</si>
  <si>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</si>
  <si>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</si>
  <si>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</si>
  <si>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</si>
  <si>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</si>
  <si>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</si>
  <si>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</si>
  <si>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</si>
  <si>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</si>
  <si>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</si>
  <si>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</si>
  <si>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</si>
  <si>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</si>
  <si>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</si>
  <si>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</si>
  <si>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</si>
  <si>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</si>
  <si>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</si>
  <si>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</si>
  <si>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</si>
  <si>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</si>
  <si>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</si>
  <si>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</si>
  <si>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</si>
  <si>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</si>
  <si>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</si>
  <si>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</si>
  <si>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</si>
  <si>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</si>
  <si>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</si>
  <si>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</si>
  <si>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</si>
  <si>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</si>
  <si>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</si>
  <si>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</si>
  <si>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</si>
  <si>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</si>
  <si>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</si>
  <si>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</si>
  <si>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</si>
  <si>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</si>
  <si>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</si>
  <si>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</si>
  <si>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</si>
  <si>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</si>
  <si>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</si>
  <si>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</si>
  <si>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</si>
  <si>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</si>
  <si>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</si>
  <si>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</si>
  <si>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</si>
  <si>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</si>
  <si>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</si>
  <si>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</si>
  <si>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</si>
  <si>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</si>
  <si>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</si>
  <si>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</si>
  <si>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</si>
  <si>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</si>
  <si>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</si>
  <si>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</si>
  <si>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</si>
  <si>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</si>
  <si>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</si>
  <si>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</si>
  <si>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</si>
  <si>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</si>
  <si>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</si>
  <si>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</si>
  <si>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</si>
  <si>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</si>
  <si>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</si>
  <si>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</si>
  <si>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</si>
  <si>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</si>
  <si>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</si>
  <si>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</si>
  <si>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</si>
  <si>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</si>
  <si>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</si>
  <si>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</si>
  <si>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</si>
  <si>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</si>
  <si>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</si>
  <si>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</si>
  <si>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</si>
  <si>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</si>
  <si>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</si>
  <si>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</si>
  <si>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</si>
  <si>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</si>
  <si>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</si>
  <si>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</si>
  <si>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</si>
  <si>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</si>
  <si>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</si>
  <si>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</si>
  <si>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</si>
  <si>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</si>
  <si>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</si>
  <si>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</si>
  <si>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</si>
  <si>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</si>
  <si>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</si>
  <si>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</si>
  <si>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</si>
  <si>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</si>
  <si>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</si>
  <si>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</si>
  <si>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</si>
  <si>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</si>
  <si>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</si>
  <si>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</si>
  <si>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</si>
  <si>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</si>
  <si>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</si>
  <si>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</si>
  <si>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</si>
  <si>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</si>
  <si>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</si>
  <si>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</si>
  <si>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</si>
  <si>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</si>
  <si>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</si>
  <si>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</si>
  <si>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</si>
  <si>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</si>
  <si>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</si>
  <si>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</si>
  <si>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</si>
  <si>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</si>
  <si>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</si>
  <si>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</si>
  <si>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</si>
  <si>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</si>
  <si>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</si>
  <si>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</si>
  <si>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</si>
  <si>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</si>
  <si>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</si>
  <si>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</si>
  <si>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</si>
  <si>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</si>
  <si>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</si>
  <si>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</si>
  <si>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</si>
  <si>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</si>
  <si>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</si>
  <si>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</si>
  <si>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</si>
  <si>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</si>
  <si>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</si>
  <si>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</si>
  <si>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</si>
  <si>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</si>
  <si>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</si>
  <si>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</si>
  <si>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</si>
  <si>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</si>
  <si>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</si>
  <si>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</si>
  <si>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</si>
  <si>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</si>
  <si>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</si>
  <si>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</si>
  <si>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</si>
  <si>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</si>
  <si>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</si>
  <si>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</si>
  <si>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</si>
  <si>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</si>
  <si>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</si>
  <si>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</si>
  <si>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</si>
  <si>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</si>
  <si>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</si>
  <si>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</si>
  <si>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</si>
  <si>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</si>
  <si>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</si>
  <si>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</si>
  <si>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</si>
  <si>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</si>
  <si>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</si>
  <si>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</si>
  <si>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</si>
  <si>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</si>
  <si>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</si>
  <si>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</si>
  <si>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</si>
  <si>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</si>
  <si>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</si>
  <si>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</si>
  <si>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</si>
  <si>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</si>
  <si>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</si>
  <si>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</si>
  <si>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</si>
  <si>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</si>
  <si>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</si>
  <si>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</si>
  <si>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</si>
  <si>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</si>
  <si>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</si>
  <si>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</si>
  <si>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</si>
  <si>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</si>
  <si>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</si>
  <si>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</si>
  <si>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</si>
  <si>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</si>
  <si>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</si>
  <si>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</si>
  <si>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</si>
  <si>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</si>
  <si>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</si>
  <si>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</si>
  <si>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</si>
  <si>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</si>
  <si>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</si>
  <si>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</si>
  <si>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</si>
  <si>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</si>
  <si>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</si>
  <si>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</si>
  <si>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</si>
  <si>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</si>
  <si>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</si>
  <si>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</si>
  <si>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</si>
  <si>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</si>
  <si>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</si>
  <si>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</si>
  <si>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</si>
  <si>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</si>
  <si>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</si>
  <si>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</si>
  <si>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</si>
  <si>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</si>
  <si>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</si>
  <si>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</si>
  <si>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</si>
  <si>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</si>
  <si>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</si>
  <si>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</si>
  <si>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</si>
  <si>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</si>
  <si>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</si>
  <si>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</si>
  <si>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</si>
  <si>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</si>
  <si>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</si>
  <si>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</si>
  <si>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</si>
  <si>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</si>
  <si>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</si>
  <si>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</si>
  <si>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</si>
  <si>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</si>
  <si>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</si>
  <si>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</si>
  <si>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</si>
  <si>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</si>
  <si>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</si>
  <si>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</si>
  <si>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</si>
  <si>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</si>
  <si>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</si>
  <si>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</si>
  <si>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</si>
  <si>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</si>
  <si>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</si>
  <si>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</si>
  <si>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</si>
  <si>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</si>
  <si>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</si>
  <si>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</si>
  <si>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</si>
  <si>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</si>
  <si>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</si>
  <si>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</si>
  <si>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</si>
  <si>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</si>
  <si>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</si>
  <si>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</si>
  <si>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</si>
  <si>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</si>
  <si>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</si>
  <si>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</si>
  <si>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</si>
  <si>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</si>
  <si>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</si>
  <si>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</si>
  <si>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</si>
  <si>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</si>
  <si>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</si>
  <si>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</si>
  <si>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</si>
  <si>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</si>
  <si>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</si>
  <si>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</si>
  <si>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</si>
  <si>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</si>
  <si>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</si>
  <si>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</si>
  <si>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</si>
  <si>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</si>
  <si>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</si>
  <si>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</si>
  <si>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</si>
  <si>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</si>
  <si>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</si>
  <si>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</si>
  <si>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</si>
  <si>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</si>
  <si>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</si>
  <si>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</si>
  <si>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</si>
  <si>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</si>
  <si>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</si>
  <si>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</si>
  <si>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</si>
  <si>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</si>
  <si>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</si>
  <si>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</si>
  <si>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</si>
  <si>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</si>
  <si>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</si>
  <si>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</si>
  <si>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</si>
  <si>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</si>
  <si>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</si>
  <si>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</si>
  <si>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</si>
  <si>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</si>
  <si>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</si>
  <si>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</si>
  <si>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</si>
  <si>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</si>
  <si>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</si>
  <si>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</si>
  <si>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</si>
  <si>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</si>
  <si>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</si>
  <si>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</si>
  <si>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</si>
  <si>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</si>
  <si>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</si>
  <si>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</si>
  <si>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</si>
  <si>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</si>
  <si>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</si>
  <si>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</si>
  <si>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</si>
  <si>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</si>
  <si>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</si>
  <si>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</si>
  <si>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</si>
  <si>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</si>
  <si>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</si>
  <si>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</si>
  <si>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</si>
  <si>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</si>
  <si>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</si>
  <si>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</si>
  <si>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</si>
  <si>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</si>
  <si>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</si>
  <si>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</si>
  <si>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</si>
  <si>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</si>
  <si>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</si>
  <si>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</si>
  <si>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</si>
  <si>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</si>
  <si>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</si>
  <si>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</si>
  <si>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</si>
  <si>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</si>
  <si>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</si>
  <si>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</si>
  <si>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</si>
  <si>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</si>
  <si>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</si>
  <si>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</si>
  <si>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</si>
  <si>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</si>
  <si>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</si>
  <si>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</si>
  <si>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</si>
  <si>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</si>
  <si>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</si>
  <si>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</si>
  <si>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</si>
  <si>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</si>
  <si>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</si>
  <si>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</si>
  <si>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</si>
  <si>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</si>
  <si>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</si>
  <si>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</si>
  <si>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</si>
  <si>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</si>
  <si>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</si>
  <si>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</si>
  <si>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</si>
  <si>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</si>
  <si>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</si>
  <si>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</si>
  <si>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</si>
  <si>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</si>
  <si>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</si>
  <si>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</si>
  <si>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</si>
  <si>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</si>
  <si>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</si>
  <si>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</si>
  <si>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</si>
  <si>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</si>
  <si>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</si>
  <si>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</si>
  <si>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</si>
  <si>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</si>
  <si>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</si>
  <si>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</si>
  <si>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</si>
  <si>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</si>
  <si>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</si>
  <si>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</si>
  <si>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</si>
  <si>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</si>
  <si>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</si>
  <si>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</si>
  <si>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</si>
  <si>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</si>
  <si>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</si>
  <si>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</si>
  <si>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</si>
  <si>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</si>
  <si>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</si>
  <si>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</si>
  <si>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</si>
  <si>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</si>
  <si>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</si>
  <si>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</si>
  <si>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</si>
  <si>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</si>
  <si>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</si>
  <si>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</si>
  <si>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</si>
  <si>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</si>
  <si>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</si>
  <si>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</si>
  <si>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</si>
  <si>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</si>
  <si>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</si>
  <si>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</si>
  <si>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</si>
  <si>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</si>
  <si>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</si>
  <si>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</si>
  <si>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</si>
  <si>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</si>
  <si>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</si>
  <si>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</si>
  <si>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</si>
  <si>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</si>
  <si>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</si>
  <si>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</si>
  <si>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</si>
  <si>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</si>
  <si>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</si>
  <si>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</si>
  <si>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</si>
  <si>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</si>
  <si>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</si>
  <si>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</si>
  <si>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</si>
  <si>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</si>
  <si>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</si>
  <si>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</si>
  <si>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</si>
  <si>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</si>
  <si>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</si>
  <si>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</si>
  <si>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</si>
  <si>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</si>
  <si>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</si>
  <si>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</si>
  <si>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</si>
  <si>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</si>
  <si>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</si>
  <si>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</si>
  <si>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</si>
  <si>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</si>
  <si>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</si>
  <si>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</si>
  <si>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</si>
  <si>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</si>
  <si>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</si>
  <si>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</si>
  <si>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</si>
  <si>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</si>
  <si>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</si>
  <si>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</si>
  <si>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</si>
  <si>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</si>
  <si>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</si>
  <si>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</si>
  <si>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</si>
  <si>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</si>
  <si>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</si>
  <si>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</si>
  <si>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</si>
  <si>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</si>
  <si>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</si>
  <si>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</si>
  <si>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</si>
  <si>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</si>
  <si>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</si>
  <si>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</si>
  <si>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</si>
  <si>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</si>
  <si>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</si>
  <si>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</si>
  <si>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</si>
  <si>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</si>
  <si>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</si>
  <si>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</si>
  <si>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</si>
  <si>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</si>
  <si>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</si>
  <si>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</si>
  <si>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</si>
  <si>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</si>
  <si>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</si>
  <si>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</si>
  <si>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</si>
  <si>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</si>
  <si>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</si>
  <si>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</si>
  <si>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</si>
  <si>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</si>
  <si>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</si>
  <si>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</si>
  <si>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</si>
  <si>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</si>
  <si>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</si>
  <si>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</si>
  <si>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</si>
  <si>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</si>
  <si>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</si>
  <si>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</si>
  <si>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</si>
  <si>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</si>
  <si>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</si>
  <si>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</si>
  <si>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</si>
  <si>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</si>
  <si>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</si>
  <si>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</si>
  <si>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</si>
  <si>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</si>
  <si>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</si>
  <si>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</si>
  <si>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</si>
  <si>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</si>
  <si>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</si>
  <si>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</si>
  <si>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</si>
  <si>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</si>
  <si>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</si>
  <si>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</si>
  <si>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</si>
  <si>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</si>
  <si>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</si>
  <si>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</si>
  <si>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</si>
  <si>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</si>
  <si>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</si>
  <si>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</si>
  <si>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</si>
  <si>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</si>
  <si>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</si>
  <si>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</si>
  <si>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</si>
  <si>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</si>
  <si>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</si>
  <si>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</si>
  <si>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</si>
  <si>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</si>
  <si>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</si>
  <si>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</si>
  <si>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</si>
  <si>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</si>
  <si>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</si>
  <si>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</si>
  <si>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</si>
  <si>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</si>
  <si>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</si>
  <si>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</si>
  <si>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</si>
  <si>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</si>
  <si>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</si>
  <si>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</si>
  <si>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</si>
  <si>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</si>
  <si>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</si>
  <si>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</si>
  <si>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</si>
  <si>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</si>
  <si>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</si>
  <si>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</si>
  <si>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</si>
  <si>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</si>
  <si>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</si>
  <si>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</si>
  <si>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</si>
  <si>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</si>
  <si>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</si>
  <si>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</si>
  <si>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</si>
  <si>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</si>
  <si>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</si>
  <si>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</si>
  <si>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</si>
  <si>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</si>
  <si>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</si>
  <si>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</si>
  <si>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</si>
  <si>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</si>
  <si>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</si>
  <si>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</si>
  <si>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</si>
  <si>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</si>
  <si>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</si>
  <si>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</si>
  <si>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</si>
  <si>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</si>
  <si>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</si>
  <si>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</si>
  <si>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</si>
  <si>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</si>
  <si>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</si>
  <si>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</si>
  <si>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</si>
  <si>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</si>
  <si>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</si>
  <si>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</si>
  <si>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</si>
  <si>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</si>
  <si>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</si>
  <si>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</si>
  <si>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</si>
  <si>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</si>
  <si>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</si>
  <si>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</si>
  <si>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</si>
  <si>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</si>
  <si>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</si>
  <si>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</si>
  <si>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</si>
  <si>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</si>
  <si>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</si>
  <si>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</si>
  <si>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</si>
  <si>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</si>
  <si>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</si>
  <si>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</si>
  <si>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</si>
  <si>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</si>
  <si>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</si>
  <si>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</si>
  <si>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</si>
  <si>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</si>
  <si>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</si>
  <si>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</si>
  <si>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</si>
  <si>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</si>
  <si>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</si>
  <si>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</si>
  <si>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</si>
  <si>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</si>
  <si>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</si>
  <si>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</si>
  <si>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</si>
  <si>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</si>
  <si>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</si>
  <si>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</si>
  <si>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</si>
  <si>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</si>
  <si>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</si>
  <si>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</si>
  <si>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</si>
  <si>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</si>
  <si>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</si>
  <si>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</si>
  <si>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</si>
  <si>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</si>
  <si>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</si>
  <si>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</si>
  <si>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</si>
  <si>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</si>
  <si>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</si>
  <si>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</si>
  <si>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</si>
  <si>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</si>
  <si>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</si>
  <si>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</si>
  <si>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</si>
  <si>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</si>
  <si>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</si>
  <si>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</si>
  <si>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</si>
  <si>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</si>
  <si>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</si>
  <si>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</si>
  <si>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</si>
  <si>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</si>
  <si>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</si>
  <si>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</si>
  <si>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</si>
  <si>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</si>
  <si>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</si>
  <si>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</si>
  <si>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</si>
  <si>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</si>
  <si>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</si>
  <si>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</si>
  <si>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</si>
  <si>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</si>
  <si>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</si>
  <si>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</si>
  <si>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</si>
  <si>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</si>
  <si>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</si>
  <si>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</si>
  <si>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</si>
  <si>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</si>
  <si>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</si>
  <si>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</si>
  <si>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</si>
  <si>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</si>
  <si>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</si>
  <si>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</si>
  <si>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</si>
  <si>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</si>
  <si>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</si>
  <si>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</si>
  <si>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</si>
  <si>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</si>
  <si>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</si>
  <si>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</si>
  <si>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</si>
  <si>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</si>
  <si>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</si>
  <si>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</si>
  <si>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</si>
  <si>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</si>
  <si>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</si>
  <si>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</si>
  <si>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</si>
  <si>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</si>
  <si>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</si>
  <si>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</si>
  <si>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</si>
  <si>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</si>
  <si>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</si>
  <si>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</si>
  <si>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</si>
  <si>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</si>
  <si>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</si>
  <si>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</si>
  <si>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</si>
  <si>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</si>
  <si>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</si>
  <si>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</si>
  <si>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</si>
  <si>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</si>
  <si>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</si>
  <si>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</si>
  <si>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</si>
  <si>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</si>
  <si>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</si>
  <si>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</si>
  <si>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</si>
  <si>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</si>
  <si>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</si>
  <si>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</si>
  <si>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</si>
  <si>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</si>
  <si>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</si>
  <si>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</si>
  <si>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</si>
  <si>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</si>
  <si>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</si>
  <si>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</si>
  <si>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</si>
  <si>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</si>
  <si>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</si>
  <si>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</si>
  <si>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</si>
  <si>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</si>
  <si>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</si>
  <si>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</si>
  <si>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</si>
  <si>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</si>
  <si>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</si>
  <si>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</si>
  <si>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</si>
  <si>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</si>
  <si>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</si>
  <si>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</si>
  <si>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</si>
  <si>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</si>
  <si>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</si>
  <si>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</si>
  <si>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</si>
  <si>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</si>
  <si>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</si>
  <si>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</si>
  <si>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</si>
  <si>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</si>
  <si>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</si>
  <si>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</si>
  <si>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</si>
  <si>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</si>
  <si>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</si>
  <si>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</si>
  <si>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</si>
  <si>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</si>
  <si>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</si>
  <si>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</si>
  <si>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</si>
  <si>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</si>
  <si>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</si>
  <si>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</si>
  <si>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</si>
  <si>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</si>
  <si>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</si>
  <si>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</si>
  <si>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</si>
  <si>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</si>
  <si>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</si>
  <si>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</si>
  <si>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</si>
  <si>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</si>
  <si>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</si>
  <si>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</si>
  <si>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</si>
  <si>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</si>
  <si>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</si>
  <si>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</si>
  <si>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</si>
  <si>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</si>
  <si>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</si>
  <si>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</si>
  <si>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</si>
  <si>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</si>
  <si>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</si>
  <si>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</si>
  <si>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</si>
  <si>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</si>
  <si>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</si>
  <si>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</si>
  <si>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</si>
  <si>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</si>
  <si>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</si>
  <si>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</si>
  <si>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</si>
  <si>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</si>
  <si>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</si>
  <si>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</si>
  <si>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</si>
  <si>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</si>
  <si>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</si>
  <si>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</si>
  <si>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</si>
  <si>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</si>
  <si>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</si>
  <si>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</si>
  <si>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</si>
  <si>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</si>
  <si>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</si>
  <si>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</si>
  <si>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</si>
  <si>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</si>
  <si>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</si>
  <si>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</si>
  <si>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</si>
  <si>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</si>
  <si>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</si>
  <si>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</si>
  <si>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</si>
  <si>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</si>
  <si>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</si>
  <si>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</si>
  <si>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</si>
  <si>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</si>
  <si>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</si>
  <si>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</si>
  <si>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</si>
  <si>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</si>
  <si>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</si>
  <si>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</si>
  <si>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</si>
  <si>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</si>
  <si>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</si>
  <si>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</si>
  <si>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</si>
  <si>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</si>
  <si>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</si>
  <si>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</si>
  <si>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</si>
  <si>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</si>
  <si>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</si>
  <si>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</si>
  <si>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</si>
  <si>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</si>
  <si>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</si>
  <si>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</si>
  <si>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</si>
  <si>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</si>
  <si>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</si>
  <si>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</si>
  <si>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</si>
  <si>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</si>
  <si>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</si>
  <si>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</si>
  <si>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</si>
  <si>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</si>
  <si>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</si>
  <si>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</si>
  <si>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</si>
  <si>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</si>
  <si>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</si>
  <si>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</si>
  <si>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</si>
  <si>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</si>
  <si>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</si>
  <si>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</si>
  <si>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</si>
  <si>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</si>
  <si>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</si>
  <si>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</si>
  <si>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</si>
  <si>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</si>
  <si>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</si>
  <si>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</si>
  <si>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</si>
  <si>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</si>
  <si>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</si>
  <si>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</si>
  <si>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</si>
  <si>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</si>
  <si>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</si>
  <si>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</si>
  <si>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</si>
  <si>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</si>
  <si>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</si>
  <si>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</si>
  <si>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</si>
  <si>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</si>
  <si>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</si>
  <si>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</si>
  <si>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</si>
  <si>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</si>
  <si>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</si>
  <si>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</si>
  <si>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</si>
  <si>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</si>
  <si>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</si>
  <si>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</si>
  <si>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</si>
  <si>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</si>
  <si>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</si>
  <si>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</si>
  <si>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</si>
  <si>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</si>
  <si>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</si>
  <si>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</si>
  <si>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</si>
  <si>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</si>
  <si>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</si>
  <si>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</si>
  <si>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</si>
  <si>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</si>
  <si>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</si>
  <si>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</si>
  <si>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</si>
  <si>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</si>
  <si>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</si>
  <si>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</si>
  <si>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</si>
  <si>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</si>
  <si>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</si>
  <si>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</si>
  <si>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</si>
  <si>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</si>
  <si>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</si>
  <si>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</si>
  <si>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</si>
  <si>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</si>
  <si>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</si>
  <si>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</si>
  <si>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</si>
  <si>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</si>
  <si>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</si>
  <si>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</si>
  <si>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</si>
  <si>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</si>
  <si>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</si>
  <si>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</si>
  <si>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</si>
  <si>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</si>
  <si>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</si>
  <si>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</si>
  <si>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</si>
  <si>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</si>
  <si>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</si>
  <si>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</si>
  <si>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</si>
  <si>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</si>
  <si>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</si>
  <si>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</si>
  <si>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</si>
  <si>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</si>
  <si>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</si>
  <si>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</si>
  <si>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</si>
  <si>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</si>
  <si>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</si>
  <si>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</si>
  <si>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</si>
  <si>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</si>
  <si>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</si>
  <si>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</si>
  <si>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</si>
  <si>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</si>
  <si>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</si>
  <si>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</si>
  <si>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</si>
  <si>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</si>
  <si>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</si>
  <si>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</si>
  <si>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</si>
  <si>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</si>
  <si>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</si>
  <si>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</si>
  <si>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</si>
  <si>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</si>
  <si>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</si>
  <si>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</si>
  <si>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</si>
  <si>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</si>
  <si>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</si>
  <si>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</si>
  <si>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</si>
  <si>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</si>
  <si>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</si>
  <si>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</si>
  <si>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</si>
  <si>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</si>
  <si>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</si>
  <si>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</si>
  <si>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</si>
  <si>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</si>
  <si>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</si>
  <si>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</si>
  <si>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</si>
  <si>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</si>
  <si>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</si>
  <si>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</si>
  <si>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</si>
  <si>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</si>
  <si>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</si>
  <si>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</si>
  <si>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</si>
  <si>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</si>
  <si>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</si>
  <si>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</si>
  <si>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</si>
  <si>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</si>
  <si>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</si>
  <si>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</si>
  <si>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</si>
  <si>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</si>
  <si>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</si>
  <si>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</si>
  <si>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</si>
  <si>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</si>
  <si>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</si>
  <si>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</si>
  <si>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</si>
  <si>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</si>
  <si>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</si>
  <si>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</si>
  <si>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</si>
  <si>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</si>
  <si>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</si>
  <si>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</si>
  <si>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</si>
  <si>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</si>
  <si>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</si>
  <si>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</si>
  <si>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</si>
  <si>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</si>
  <si>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</si>
  <si>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</si>
  <si>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</si>
  <si>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</si>
  <si>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</si>
  <si>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</si>
  <si>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</si>
  <si>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</si>
  <si>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</si>
  <si>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</si>
  <si>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</si>
  <si>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</si>
  <si>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</si>
  <si>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</si>
  <si>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</si>
  <si>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</si>
  <si>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</si>
  <si>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</si>
  <si>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</si>
  <si>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</si>
  <si>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</si>
  <si>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</si>
  <si>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</si>
  <si>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</si>
  <si>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</si>
  <si>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</si>
  <si>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</si>
  <si>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</si>
  <si>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</si>
  <si>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</si>
  <si>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</si>
  <si>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</si>
  <si>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</si>
  <si>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</si>
  <si>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</si>
  <si>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</si>
  <si>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</si>
  <si>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</si>
  <si>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</si>
  <si>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</si>
  <si>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</si>
  <si>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</si>
  <si>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</si>
  <si>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</si>
  <si>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</si>
  <si>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</si>
  <si>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</si>
  <si>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</si>
  <si>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</si>
  <si>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</si>
  <si>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</si>
  <si>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</si>
  <si>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</si>
  <si>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</si>
  <si>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</si>
  <si>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</si>
  <si>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</si>
  <si>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</si>
  <si>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</si>
  <si>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</si>
  <si>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</si>
  <si>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</si>
  <si>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</si>
  <si>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</si>
  <si>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</si>
  <si>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</si>
  <si>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</si>
  <si>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</si>
  <si>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</si>
  <si>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</si>
  <si>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</si>
  <si>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</si>
  <si>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</si>
  <si>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</si>
  <si>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</si>
  <si>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</si>
  <si>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</si>
  <si>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</si>
  <si>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</si>
  <si>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</si>
  <si>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</si>
  <si>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</si>
  <si>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</si>
  <si>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</si>
  <si>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</si>
  <si>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</si>
  <si>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</si>
  <si>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</si>
  <si>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</si>
  <si>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</si>
  <si>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</si>
  <si>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</si>
  <si>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</si>
  <si>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</si>
  <si>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</si>
  <si>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</si>
  <si>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</si>
  <si>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</si>
  <si>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</si>
  <si>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</si>
  <si>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</si>
  <si>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</si>
  <si>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</si>
  <si>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</si>
  <si>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</si>
  <si>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</si>
  <si>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</si>
  <si>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</si>
  <si>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</si>
  <si>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</si>
  <si>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</si>
  <si>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</si>
  <si>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</si>
  <si>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</si>
  <si>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</si>
  <si>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</si>
  <si>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</si>
  <si>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</si>
  <si>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</si>
  <si>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</si>
  <si>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</si>
  <si>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</si>
  <si>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</si>
  <si>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</si>
  <si>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</si>
  <si>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</si>
  <si>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</si>
  <si>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</si>
  <si>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</si>
  <si>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</si>
  <si>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</si>
  <si>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</si>
  <si>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</si>
  <si>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</si>
  <si>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</si>
  <si>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</si>
  <si>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</si>
  <si>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</si>
  <si>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</si>
  <si>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</si>
  <si>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</si>
  <si>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</si>
  <si>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</si>
  <si>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</si>
  <si>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</si>
  <si>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</si>
  <si>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</si>
  <si>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</si>
  <si>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</si>
  <si>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</si>
  <si>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</si>
  <si>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</si>
  <si>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</si>
  <si>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</si>
  <si>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</si>
  <si>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</si>
  <si>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</si>
  <si>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</si>
  <si>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</si>
  <si>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</si>
  <si>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</si>
  <si>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</si>
  <si>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</si>
  <si>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</si>
  <si>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</si>
  <si>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</si>
  <si>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</si>
  <si>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</si>
  <si>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</si>
  <si>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</si>
  <si>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</si>
  <si>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</si>
  <si>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</si>
  <si>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</si>
  <si>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</si>
  <si>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</si>
  <si>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</si>
  <si>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</si>
  <si>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</si>
  <si>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</si>
  <si>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</si>
  <si>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</si>
  <si>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</si>
  <si>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</si>
  <si>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</si>
  <si>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</si>
  <si>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</si>
  <si>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</si>
  <si>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</si>
  <si>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</si>
  <si>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</si>
  <si>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</si>
  <si>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</si>
  <si>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</si>
  <si>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</si>
  <si>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</si>
  <si>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</si>
  <si>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</si>
  <si>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</si>
  <si>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</si>
  <si>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</si>
  <si>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</si>
  <si>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</si>
  <si>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</si>
  <si>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</si>
  <si>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</si>
  <si>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</si>
  <si>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</si>
  <si>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</si>
  <si>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</si>
  <si>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</si>
  <si>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</si>
  <si>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</si>
  <si>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</si>
  <si>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</si>
  <si>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</si>
  <si>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</si>
  <si>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</si>
  <si>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</si>
  <si>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</si>
  <si>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</si>
  <si>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</si>
  <si>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</si>
  <si>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</si>
  <si>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</si>
  <si>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</si>
  <si>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</si>
  <si>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</si>
  <si>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</si>
  <si>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</si>
  <si>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</si>
  <si>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</si>
  <si>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</si>
  <si>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</si>
  <si>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</si>
  <si>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</si>
  <si>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</si>
  <si>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</si>
  <si>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</si>
  <si>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</si>
  <si>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</si>
  <si>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</si>
  <si>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</si>
  <si>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</si>
  <si>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</si>
  <si>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</si>
  <si>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</si>
  <si>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</si>
  <si>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</si>
  <si>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</si>
  <si>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</si>
  <si>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</si>
  <si>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</si>
  <si>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</si>
  <si>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</si>
  <si>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</si>
  <si>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</si>
  <si>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</si>
  <si>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</si>
  <si>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</si>
  <si>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</si>
  <si>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</si>
  <si>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</si>
  <si>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</si>
  <si>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</si>
  <si>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</si>
  <si>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</si>
  <si>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</si>
  <si>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</si>
  <si>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</si>
  <si>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</si>
  <si>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</si>
  <si>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</si>
  <si>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</si>
  <si>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</si>
  <si>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</si>
  <si>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</si>
  <si>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</si>
  <si>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</si>
  <si>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</si>
  <si>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</si>
  <si>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</si>
  <si>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</si>
  <si>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</si>
  <si>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</si>
  <si>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</si>
  <si>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</si>
  <si>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</si>
  <si>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</si>
  <si>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</si>
  <si>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</si>
  <si>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</si>
  <si>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</si>
  <si>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</si>
  <si>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</si>
  <si>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</si>
  <si>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</si>
  <si>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</si>
  <si>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</si>
  <si>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</si>
  <si>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</si>
  <si>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</si>
  <si>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</si>
  <si>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</si>
  <si>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</si>
  <si>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</si>
  <si>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</si>
  <si>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</si>
  <si>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</si>
  <si>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</si>
  <si>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</si>
  <si>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</si>
  <si>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</si>
  <si>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</si>
  <si>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</si>
  <si>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</si>
  <si>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</si>
  <si>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</si>
  <si>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</si>
  <si>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</si>
  <si>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</si>
  <si>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</si>
  <si>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</si>
  <si>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</si>
  <si>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</si>
  <si>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</si>
  <si>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</si>
  <si>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</si>
  <si>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</si>
  <si>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</si>
  <si>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</si>
  <si>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</si>
  <si>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</si>
  <si>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</si>
  <si>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</si>
  <si>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</si>
  <si>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</si>
  <si>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</si>
  <si>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</si>
  <si>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</si>
  <si>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</si>
  <si>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</si>
  <si>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</si>
  <si>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</si>
  <si>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</si>
  <si>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</si>
  <si>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</si>
  <si>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</si>
  <si>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</si>
  <si>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</si>
  <si>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</si>
  <si>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</si>
  <si>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</si>
  <si>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</si>
  <si>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</si>
  <si>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</si>
  <si>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</si>
  <si>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</si>
  <si>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</si>
  <si>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</si>
  <si>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</si>
  <si>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</si>
  <si>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</si>
  <si>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</si>
  <si>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</si>
  <si>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</si>
  <si>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</si>
  <si>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</si>
  <si>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</si>
  <si>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</si>
  <si>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</si>
  <si>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</si>
  <si>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</si>
  <si>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</si>
  <si>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</si>
  <si>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</si>
  <si>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</si>
  <si>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</si>
  <si>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</si>
  <si>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</si>
  <si>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</si>
  <si>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</si>
  <si>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</si>
  <si>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</si>
  <si>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</si>
  <si>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</si>
  <si>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</si>
  <si>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</si>
  <si>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</si>
  <si>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</si>
  <si>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</si>
  <si>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</si>
  <si>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</si>
  <si>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</si>
  <si>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</si>
  <si>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</si>
  <si>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</si>
  <si>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</si>
  <si>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</si>
  <si>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</si>
  <si>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</si>
  <si>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</si>
  <si>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</si>
  <si>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</si>
  <si>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</si>
  <si>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</si>
  <si>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</si>
  <si>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</si>
  <si>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</si>
  <si>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</si>
  <si>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</si>
  <si>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</si>
  <si>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</si>
  <si>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</si>
  <si>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</si>
  <si>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</si>
  <si>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</si>
  <si>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</si>
  <si>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</si>
  <si>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</si>
  <si>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</si>
  <si>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</si>
  <si>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</si>
  <si>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</si>
  <si>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</si>
  <si>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</si>
  <si>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</si>
  <si>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</si>
  <si>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</si>
  <si>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</si>
  <si>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</si>
  <si>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</si>
  <si>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</si>
  <si>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</si>
  <si>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</si>
  <si>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</si>
  <si>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</si>
  <si>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</si>
  <si>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</si>
  <si>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</si>
  <si>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</si>
  <si>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</si>
  <si>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</si>
  <si>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</si>
  <si>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</si>
  <si>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</si>
  <si>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</si>
  <si>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</si>
  <si>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</si>
  <si>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</si>
  <si>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</si>
  <si>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</si>
  <si>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</si>
  <si>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</si>
  <si>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</si>
  <si>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</si>
  <si>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</si>
  <si>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</si>
  <si>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</si>
  <si>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</si>
  <si>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</si>
  <si>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</si>
  <si>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</si>
  <si>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</si>
  <si>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</si>
  <si>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</si>
  <si>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</si>
  <si>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</si>
  <si>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</si>
  <si>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</si>
  <si>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</si>
  <si>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</si>
  <si>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</si>
  <si>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</si>
  <si>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</si>
  <si>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</si>
  <si>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</si>
  <si>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</si>
  <si>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</si>
  <si>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</si>
  <si>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</si>
  <si>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</si>
  <si>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</si>
  <si>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</si>
  <si>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</si>
  <si>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</si>
  <si>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</si>
  <si>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</si>
  <si>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</si>
  <si>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</si>
  <si>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</si>
  <si>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</si>
  <si>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</si>
  <si>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</si>
  <si>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</si>
  <si>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</si>
  <si>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</si>
  <si>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</si>
  <si>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</si>
  <si>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</si>
  <si>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</si>
  <si>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</si>
  <si>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</si>
  <si>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</si>
  <si>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</si>
  <si>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</si>
  <si>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</si>
  <si>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</si>
  <si>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</si>
  <si>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</si>
  <si>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</si>
  <si>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</si>
  <si>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</si>
  <si>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</si>
  <si>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</si>
  <si>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</si>
  <si>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</si>
  <si>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</si>
  <si>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</si>
  <si>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</si>
  <si>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</si>
  <si>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</si>
  <si>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</si>
  <si>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</si>
  <si>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</si>
  <si>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</si>
  <si>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</si>
  <si>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</si>
  <si>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</si>
  <si>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</si>
  <si>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</si>
  <si>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</si>
  <si>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</si>
  <si>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</si>
  <si>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</si>
  <si>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</si>
  <si>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</si>
  <si>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</si>
  <si>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</si>
  <si>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</si>
  <si>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</si>
  <si>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</si>
  <si>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</si>
  <si>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</si>
  <si>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</si>
  <si>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</si>
  <si>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</si>
  <si>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</si>
  <si>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</si>
  <si>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</si>
  <si>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</si>
  <si>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</si>
  <si>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</si>
  <si>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</si>
  <si>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</si>
  <si>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</si>
  <si>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</si>
  <si>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</si>
  <si>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</si>
  <si>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</si>
  <si>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</si>
  <si>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</si>
  <si>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</si>
  <si>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</si>
  <si>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</si>
  <si>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</si>
  <si>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</si>
  <si>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</si>
  <si>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</si>
  <si>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</si>
  <si>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</si>
  <si>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</si>
  <si>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</si>
  <si>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</si>
  <si>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</si>
  <si>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</si>
  <si>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</si>
  <si>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</si>
  <si>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</si>
  <si>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</si>
  <si>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</si>
  <si>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</si>
  <si>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</si>
  <si>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</si>
  <si>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</si>
  <si>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</si>
  <si>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</si>
  <si>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</si>
  <si>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</si>
  <si>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</si>
  <si>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</si>
  <si>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</si>
  <si>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</si>
  <si>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</si>
  <si>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</si>
  <si>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</si>
  <si>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</si>
  <si>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</si>
  <si>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</si>
  <si>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</si>
  <si>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</si>
  <si>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</si>
  <si>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</si>
  <si>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</si>
  <si>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</si>
  <si>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</si>
  <si>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</si>
  <si>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</si>
  <si>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</si>
  <si>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</si>
  <si>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</si>
  <si>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</si>
  <si>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</si>
  <si>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</si>
  <si>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</si>
  <si>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</si>
  <si>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</si>
  <si>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</si>
  <si>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</si>
  <si>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</si>
  <si>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</si>
  <si>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</si>
  <si>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</si>
  <si>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</si>
  <si>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</si>
  <si>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</si>
  <si>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</si>
  <si>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</si>
  <si>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</si>
  <si>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</si>
  <si>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</si>
  <si>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</si>
  <si>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</si>
  <si>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</si>
  <si>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</si>
  <si>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</si>
  <si>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</si>
  <si>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</si>
  <si>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</si>
  <si>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</si>
  <si>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</si>
  <si>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</si>
  <si>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</si>
  <si>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</si>
  <si>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</si>
  <si>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</si>
  <si>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</si>
  <si>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</si>
  <si>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</si>
  <si>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</si>
  <si>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</si>
  <si>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</si>
  <si>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</si>
  <si>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</si>
  <si>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</si>
  <si>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</si>
  <si>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</si>
  <si>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</si>
  <si>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</si>
  <si>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</si>
  <si>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</si>
  <si>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</si>
  <si>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</si>
  <si>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</si>
  <si>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</si>
  <si>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</si>
  <si>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</si>
  <si>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</si>
  <si>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</si>
  <si>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</si>
  <si>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</si>
  <si>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</si>
  <si>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</si>
  <si>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</si>
  <si>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</si>
  <si>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</si>
  <si>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</si>
  <si>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</si>
  <si>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</si>
  <si>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</si>
  <si>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</si>
  <si>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</si>
  <si>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</si>
  <si>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</si>
  <si>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</si>
  <si>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</si>
  <si>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</si>
  <si>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</si>
  <si>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</si>
  <si>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</si>
  <si>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</si>
  <si>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</si>
  <si>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</si>
  <si>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</si>
  <si>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</si>
  <si>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</si>
  <si>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</si>
  <si>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</si>
  <si>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</si>
  <si>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</si>
  <si>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</si>
  <si>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</si>
  <si>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</si>
  <si>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</si>
  <si>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</si>
  <si>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</si>
  <si>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</si>
  <si>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</si>
  <si>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</si>
  <si>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</si>
  <si>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</si>
  <si>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</si>
  <si>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</si>
  <si>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</si>
  <si>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</si>
  <si>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</si>
  <si>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</si>
  <si>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</si>
  <si>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</si>
  <si>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</si>
  <si>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</si>
  <si>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</si>
  <si>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</si>
  <si>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</si>
  <si>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</si>
  <si>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</si>
  <si>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</si>
  <si>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</si>
  <si>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</si>
  <si>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</si>
  <si>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</si>
  <si>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</si>
  <si>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</si>
  <si>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</si>
  <si>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</si>
  <si>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</si>
  <si>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</si>
  <si>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</si>
  <si>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</si>
  <si>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</si>
  <si>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</si>
  <si>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</si>
  <si>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</si>
  <si>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</si>
  <si>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</si>
  <si>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</si>
  <si>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</si>
  <si>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</si>
  <si>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</si>
  <si>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</si>
  <si>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</si>
  <si>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</si>
  <si>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</si>
  <si>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</si>
  <si>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</si>
  <si>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</si>
  <si>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</si>
  <si>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</si>
  <si>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</si>
  <si>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</si>
  <si>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</si>
  <si>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</si>
  <si>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</si>
  <si>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</si>
  <si>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</si>
  <si>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</si>
  <si>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</si>
  <si>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</si>
  <si>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</si>
  <si>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</si>
  <si>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</si>
  <si>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</si>
  <si>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</si>
  <si>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</si>
  <si>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</si>
  <si>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</si>
  <si>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</si>
  <si>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</si>
  <si>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</si>
  <si>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</si>
  <si>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</si>
  <si>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</si>
  <si>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</si>
  <si>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</si>
  <si>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</si>
  <si>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</si>
  <si>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</si>
  <si>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</si>
  <si>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</si>
  <si>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</si>
  <si>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</si>
  <si>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</si>
  <si>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</si>
  <si>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</si>
  <si>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</si>
  <si>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</si>
  <si>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</si>
  <si>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</si>
  <si>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</si>
  <si>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</si>
  <si>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</si>
  <si>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</si>
  <si>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</si>
  <si>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</si>
  <si>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</si>
  <si>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</si>
  <si>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</si>
  <si>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</si>
  <si>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</si>
  <si>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</si>
  <si>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</si>
  <si>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</si>
  <si>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</si>
  <si>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</si>
  <si>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</si>
  <si>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</si>
  <si>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</si>
  <si>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</si>
  <si>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</si>
  <si>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</si>
  <si>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</si>
  <si>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</si>
  <si>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</si>
  <si>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</si>
  <si>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</si>
  <si>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</si>
  <si>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</si>
  <si>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</si>
  <si>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</si>
  <si>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</si>
  <si>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</si>
  <si>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</si>
  <si>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</si>
  <si>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</si>
  <si>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</si>
  <si>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</si>
  <si>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</si>
  <si>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</si>
  <si>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</si>
  <si>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</si>
  <si>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</si>
  <si>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</si>
  <si>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</si>
  <si>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</si>
  <si>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</si>
  <si>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</si>
  <si>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</si>
  <si>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</si>
  <si>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</si>
  <si>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</si>
  <si>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</si>
  <si>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</si>
  <si>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</si>
  <si>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</si>
  <si>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</si>
  <si>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</si>
  <si>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</si>
  <si>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</si>
  <si>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</si>
  <si>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</si>
  <si>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</si>
  <si>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</si>
  <si>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</si>
  <si>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</si>
  <si>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</si>
  <si>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</si>
  <si>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</si>
  <si>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</si>
  <si>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</si>
  <si>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</si>
  <si>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</si>
  <si>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</si>
  <si>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</si>
  <si>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</si>
  <si>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</si>
  <si>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</si>
  <si>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</si>
  <si>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</si>
  <si>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</si>
  <si>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</si>
  <si>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</si>
  <si>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</si>
  <si>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</si>
  <si>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</si>
  <si>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</si>
  <si>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</si>
  <si>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</si>
  <si>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</si>
  <si>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</si>
  <si>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</si>
  <si>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</si>
  <si>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</si>
  <si>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</si>
  <si>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</si>
  <si>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</si>
  <si>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</si>
  <si>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</si>
  <si>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</si>
  <si>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</si>
  <si>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</si>
  <si>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</si>
  <si>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</si>
  <si>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</si>
  <si>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</si>
  <si>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</si>
  <si>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</si>
  <si>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</si>
  <si>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</si>
  <si>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</si>
  <si>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</si>
  <si>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</si>
  <si>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</si>
  <si>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</si>
  <si>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</si>
  <si>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</si>
  <si>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</si>
  <si>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</si>
  <si>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</si>
  <si>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</si>
  <si>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</si>
  <si>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</si>
  <si>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</si>
  <si>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</si>
  <si>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</si>
  <si>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</si>
  <si>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</si>
  <si>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</si>
  <si>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</si>
  <si>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</si>
  <si>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</si>
  <si>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</si>
  <si>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</si>
  <si>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</si>
  <si>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</si>
  <si>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</si>
  <si>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</si>
  <si>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</si>
  <si>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</si>
  <si>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</si>
  <si>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</si>
  <si>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</si>
  <si>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</si>
  <si>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</si>
  <si>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</si>
  <si>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</si>
  <si>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</si>
  <si>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</si>
  <si>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</si>
  <si>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</si>
  <si>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</si>
  <si>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</si>
  <si>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</si>
  <si>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</si>
  <si>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</si>
  <si>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</si>
  <si>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</si>
  <si>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</si>
  <si>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</si>
  <si>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</si>
  <si>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</si>
  <si>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</si>
  <si>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</si>
  <si>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</si>
  <si>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</si>
  <si>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</si>
  <si>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</si>
  <si>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</si>
  <si>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</si>
  <si>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</si>
  <si>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</si>
  <si>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</si>
  <si>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</si>
  <si>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</si>
  <si>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</si>
  <si>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</si>
  <si>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</si>
  <si>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</si>
  <si>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</si>
  <si>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</si>
  <si>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</si>
  <si>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</si>
  <si>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</si>
  <si>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</si>
  <si>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</si>
  <si>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</si>
  <si>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</si>
  <si>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</si>
  <si>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</si>
  <si>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</si>
  <si>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</si>
  <si>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</si>
  <si>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</si>
  <si>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</si>
  <si>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</si>
  <si>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</si>
  <si>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</si>
  <si>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</si>
  <si>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</si>
  <si>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</si>
  <si>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</si>
  <si>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</si>
  <si>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</si>
  <si>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</si>
  <si>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</si>
  <si>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</si>
  <si>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</si>
  <si>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</si>
  <si>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</si>
  <si>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</si>
  <si>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</si>
  <si>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</si>
  <si>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</si>
  <si>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</si>
  <si>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</si>
  <si>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</si>
  <si>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</si>
  <si>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</si>
  <si>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</si>
  <si>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</si>
  <si>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</si>
  <si>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</si>
  <si>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</si>
  <si>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</si>
  <si>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</si>
  <si>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</si>
  <si>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</si>
  <si>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</si>
  <si>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</si>
  <si>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</si>
  <si>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</si>
  <si>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</si>
  <si>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</si>
  <si>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</si>
  <si>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</si>
  <si>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</si>
  <si>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</si>
  <si>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</si>
  <si>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</si>
  <si>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</si>
  <si>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</si>
  <si>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</si>
  <si>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</si>
  <si>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</si>
  <si>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</si>
  <si>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</si>
  <si>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</si>
  <si>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</si>
  <si>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</si>
  <si>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</si>
  <si>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</si>
  <si>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</si>
  <si>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</si>
  <si>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</si>
  <si>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</si>
  <si>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</si>
  <si>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</si>
  <si>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</si>
  <si>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</si>
  <si>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</si>
  <si>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</si>
  <si>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</si>
  <si>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</si>
  <si>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</si>
  <si>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</si>
  <si>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</si>
  <si>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</si>
  <si>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</si>
  <si>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</si>
  <si>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</si>
  <si>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</si>
  <si>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</si>
  <si>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</si>
  <si>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</si>
  <si>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</si>
  <si>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</si>
  <si>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</si>
  <si>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</si>
  <si>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</si>
  <si>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</si>
  <si>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</si>
  <si>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</si>
  <si>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</si>
  <si>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</si>
  <si>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</si>
  <si>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</si>
  <si>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</si>
  <si>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</si>
  <si>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</si>
  <si>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</si>
  <si>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</si>
  <si>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</si>
  <si>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</si>
  <si>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</si>
  <si>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</si>
  <si>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</si>
  <si>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</si>
  <si>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</si>
  <si>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</si>
  <si>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</si>
  <si>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</si>
  <si>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</si>
  <si>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</si>
  <si>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</si>
  <si>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</si>
  <si>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</si>
  <si>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</si>
  <si>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</si>
  <si>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</si>
  <si>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</si>
  <si>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</si>
  <si>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</si>
  <si>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</si>
  <si>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</si>
  <si>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</si>
  <si>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</si>
  <si>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</si>
  <si>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</si>
  <si>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</si>
  <si>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</si>
  <si>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</si>
  <si>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</si>
  <si>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</si>
  <si>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</si>
  <si>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</si>
  <si>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</si>
  <si>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</si>
  <si>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</si>
  <si>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</si>
  <si>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</si>
  <si>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</si>
  <si>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</si>
  <si>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</si>
  <si>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</si>
  <si>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</si>
  <si>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</si>
  <si>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</si>
  <si>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</si>
  <si>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</si>
  <si>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</si>
  <si>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</si>
  <si>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</si>
  <si>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</si>
  <si>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</si>
  <si>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</si>
  <si>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</si>
  <si>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</si>
  <si>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</si>
  <si>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</si>
  <si>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</si>
  <si>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</si>
  <si>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</si>
  <si>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</si>
  <si>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</si>
  <si>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</si>
  <si>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</si>
  <si>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</si>
  <si>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</si>
  <si>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</si>
  <si>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</si>
  <si>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</si>
  <si>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</si>
  <si>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</si>
  <si>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</si>
  <si>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</si>
  <si>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</si>
  <si>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</si>
  <si>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</si>
  <si>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</si>
  <si>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</si>
  <si>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</si>
  <si>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</si>
  <si>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</si>
  <si>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</si>
  <si>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</si>
  <si>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</si>
  <si>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</si>
  <si>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</si>
  <si>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</si>
  <si>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</si>
  <si>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</si>
  <si>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</si>
  <si>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</si>
  <si>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</si>
  <si>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</si>
  <si>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</si>
  <si>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</si>
  <si>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</si>
  <si>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</si>
  <si>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</si>
  <si>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</si>
  <si>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</si>
  <si>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</si>
  <si>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</si>
  <si>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</si>
  <si>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</si>
  <si>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</si>
  <si>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</si>
  <si>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</si>
  <si>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</si>
  <si>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</si>
  <si>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</si>
  <si>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</si>
  <si>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</si>
  <si>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</si>
  <si>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</si>
  <si>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</si>
  <si>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</si>
  <si>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</si>
  <si>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</si>
  <si>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</si>
  <si>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</si>
  <si>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</si>
  <si>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</si>
  <si>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</si>
  <si>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</si>
  <si>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</si>
  <si>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</si>
  <si>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</si>
  <si>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</si>
  <si>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</si>
  <si>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</si>
  <si>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</si>
  <si>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</si>
  <si>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</si>
  <si>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</si>
  <si>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</si>
  <si>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</si>
  <si>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</si>
  <si>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</si>
  <si>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</si>
  <si>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</si>
  <si>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</si>
  <si>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</si>
  <si>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</si>
  <si>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</si>
  <si>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</si>
  <si>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</si>
  <si>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</si>
  <si>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</si>
  <si>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</si>
  <si>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</si>
  <si>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</si>
  <si>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</si>
  <si>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</si>
  <si>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</si>
  <si>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</si>
  <si>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</si>
  <si>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</si>
  <si>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</si>
  <si>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</si>
  <si>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</si>
  <si>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</si>
  <si>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</si>
  <si>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</si>
  <si>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</si>
  <si>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</si>
  <si>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</si>
  <si>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</si>
  <si>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</si>
  <si>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</si>
  <si>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</si>
  <si>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</si>
  <si>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</si>
  <si>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</si>
  <si>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</si>
  <si>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</si>
  <si>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</si>
  <si>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</si>
  <si>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</si>
  <si>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</si>
  <si>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</si>
  <si>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</si>
  <si>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</si>
  <si>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</si>
  <si>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</si>
  <si>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</si>
  <si>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</si>
  <si>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</si>
  <si>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</si>
  <si>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</si>
  <si>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</si>
  <si>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</si>
  <si>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</si>
  <si>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</si>
  <si>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</si>
  <si>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</si>
  <si>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</si>
  <si>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</si>
  <si>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</si>
  <si>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</si>
  <si>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</si>
  <si>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</si>
  <si>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</si>
  <si>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</si>
  <si>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</si>
  <si>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</si>
  <si>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</si>
  <si>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</si>
  <si>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</si>
  <si>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</si>
  <si>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</si>
  <si>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</si>
  <si>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</si>
  <si>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</si>
  <si>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</si>
  <si>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</si>
  <si>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</si>
  <si>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</si>
  <si>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</si>
  <si>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</si>
  <si>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</si>
  <si>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</si>
  <si>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</si>
  <si>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</si>
  <si>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</si>
  <si>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</si>
  <si>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</si>
  <si>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</si>
  <si>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</si>
  <si>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</si>
  <si>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</si>
  <si>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</si>
  <si>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</si>
  <si>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</si>
  <si>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</si>
  <si>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</si>
  <si>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</si>
  <si>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</si>
  <si>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</si>
  <si>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</si>
  <si>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</si>
  <si>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</si>
  <si>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</si>
  <si>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</si>
  <si>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</si>
  <si>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</si>
  <si>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</si>
  <si>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</si>
  <si>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</si>
  <si>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</si>
  <si>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</si>
  <si>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</si>
  <si>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</si>
  <si>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</si>
  <si>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</si>
  <si>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</si>
  <si>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</si>
  <si>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</si>
  <si>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</si>
  <si>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</si>
  <si>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</si>
  <si>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</si>
  <si>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</si>
  <si>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</si>
  <si>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</si>
  <si>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</si>
  <si>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</si>
  <si>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</si>
  <si>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</si>
  <si>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</si>
  <si>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</si>
  <si>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</si>
  <si>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</si>
  <si>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</si>
  <si>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</si>
  <si>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</si>
  <si>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</si>
  <si>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</si>
  <si>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</si>
  <si>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</si>
  <si>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</si>
  <si>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</si>
  <si>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</si>
  <si>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</si>
  <si>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</si>
  <si>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</si>
  <si>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</si>
  <si>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</si>
  <si>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</si>
  <si>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</si>
  <si>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</si>
  <si>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</si>
  <si>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</si>
  <si>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</si>
  <si>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</si>
  <si>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</si>
  <si>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</si>
  <si>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</si>
  <si>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</si>
  <si>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</si>
  <si>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</si>
  <si>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</si>
  <si>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</si>
  <si>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</si>
  <si>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</si>
  <si>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</si>
  <si>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</si>
  <si>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</si>
  <si>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</si>
  <si>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</si>
  <si>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</si>
  <si>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</si>
  <si>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</si>
  <si>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</si>
  <si>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</si>
  <si>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</si>
  <si>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</si>
  <si>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</si>
  <si>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</si>
  <si>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</si>
  <si>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</si>
  <si>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</si>
  <si>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</si>
  <si>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</si>
  <si>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</si>
  <si>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</si>
  <si>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</si>
  <si>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</si>
  <si>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</si>
  <si>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</si>
  <si>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</si>
  <si>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</si>
  <si>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</si>
  <si>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</si>
  <si>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</si>
  <si>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</si>
  <si>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</si>
  <si>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</si>
  <si>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</si>
  <si>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</si>
  <si>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</si>
  <si>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</si>
  <si>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</si>
  <si>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</si>
  <si>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</si>
  <si>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</si>
  <si>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</si>
  <si>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</si>
  <si>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</si>
  <si>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</si>
  <si>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</si>
  <si>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</si>
  <si>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</si>
  <si>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</si>
  <si>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</si>
  <si>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</si>
  <si>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</si>
  <si>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</si>
  <si>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</si>
  <si>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</si>
  <si>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</si>
  <si>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</si>
  <si>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</si>
  <si>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</si>
  <si>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</si>
  <si>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</si>
  <si>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</si>
  <si>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</si>
  <si>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</si>
  <si>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</si>
  <si>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</si>
  <si>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</si>
  <si>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</si>
  <si>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</si>
  <si>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</si>
  <si>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</si>
  <si>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</si>
  <si>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</si>
  <si>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</si>
  <si>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</si>
  <si>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</si>
  <si>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</si>
  <si>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</si>
  <si>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</si>
  <si>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</si>
  <si>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</si>
  <si>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</si>
  <si>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</si>
  <si>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</si>
  <si>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</si>
  <si>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</si>
  <si>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</si>
  <si>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</si>
  <si>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</si>
  <si>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</si>
  <si>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</si>
  <si>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</si>
  <si>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</si>
  <si>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</si>
  <si>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</si>
  <si>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</si>
  <si>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</si>
  <si>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</si>
  <si>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</si>
  <si>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</si>
  <si>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</si>
  <si>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</si>
  <si>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</si>
  <si>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</si>
  <si>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</si>
  <si>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</si>
  <si>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</si>
  <si>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</si>
  <si>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</si>
  <si>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</si>
  <si>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</si>
  <si>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</si>
  <si>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</si>
  <si>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</si>
  <si>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</si>
  <si>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</si>
  <si>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</si>
  <si>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</si>
  <si>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</si>
  <si>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</si>
  <si>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</si>
  <si>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</si>
  <si>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</si>
  <si>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</si>
  <si>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</si>
  <si>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</si>
  <si>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</si>
  <si>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</si>
  <si>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</si>
  <si>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</si>
  <si>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</si>
  <si>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</si>
  <si>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</si>
  <si>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</si>
  <si>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</si>
  <si>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</si>
  <si>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</si>
  <si>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</si>
  <si>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</si>
  <si>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</si>
  <si>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</si>
  <si>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</si>
  <si>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</si>
  <si>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</si>
  <si>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</si>
  <si>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</si>
  <si>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</si>
  <si>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</si>
  <si>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</si>
  <si>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</si>
  <si>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</si>
  <si>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</si>
  <si>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</si>
  <si>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</si>
  <si>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</si>
  <si>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</si>
  <si>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</si>
  <si>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</si>
  <si>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</si>
  <si>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</si>
  <si>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</si>
  <si>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</si>
  <si>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</si>
  <si>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</si>
  <si>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</si>
  <si>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</si>
  <si>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</si>
  <si>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</si>
  <si>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</si>
  <si>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</si>
  <si>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</si>
  <si>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</si>
  <si>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</si>
  <si>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</si>
  <si>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</si>
  <si>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</si>
  <si>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</si>
  <si>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</si>
  <si>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</si>
  <si>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</si>
  <si>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</si>
  <si>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</si>
  <si>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</si>
  <si>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</si>
  <si>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</si>
  <si>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</si>
  <si>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</si>
  <si>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</si>
  <si>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</si>
  <si>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</si>
  <si>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</si>
  <si>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</si>
  <si>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</si>
  <si>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</si>
  <si>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</si>
  <si>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</si>
  <si>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</si>
  <si>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</si>
  <si>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</si>
  <si>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</si>
  <si>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</si>
  <si>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</si>
  <si>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</si>
  <si>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</si>
  <si>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</si>
  <si>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</si>
  <si>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</si>
  <si>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</si>
  <si>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</si>
  <si>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</si>
  <si>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</si>
  <si>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</si>
  <si>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</si>
  <si>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</si>
  <si>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</si>
  <si>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</si>
  <si>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</si>
  <si>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</si>
  <si>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</si>
  <si>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</si>
  <si>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</si>
  <si>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</si>
  <si>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</si>
  <si>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</si>
  <si>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</si>
  <si>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</si>
  <si>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</si>
  <si>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</si>
  <si>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</si>
  <si>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</si>
  <si>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</si>
  <si>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</si>
  <si>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</si>
  <si>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</si>
  <si>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</si>
  <si>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</si>
  <si>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</si>
  <si>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</si>
  <si>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</si>
  <si>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</si>
  <si>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</si>
  <si>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</si>
  <si>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</si>
  <si>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</si>
  <si>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</si>
  <si>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</si>
  <si>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</si>
  <si>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</si>
  <si>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</si>
  <si>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</si>
  <si>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</si>
  <si>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</si>
  <si>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</si>
  <si>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</si>
  <si>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</si>
  <si>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</si>
  <si>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</si>
  <si>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</si>
  <si>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</si>
  <si>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</si>
  <si>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</si>
  <si>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</si>
  <si>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</si>
  <si>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</si>
  <si>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</si>
  <si>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</si>
  <si>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</si>
  <si>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</si>
  <si>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</si>
  <si>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</si>
  <si>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</si>
  <si>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</si>
  <si>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</si>
  <si>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</si>
  <si>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</si>
  <si>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</si>
  <si>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</si>
  <si>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</si>
  <si>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</si>
  <si>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</si>
  <si>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</si>
  <si>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</si>
  <si>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</si>
  <si>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</si>
  <si>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</si>
  <si>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</si>
  <si>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</si>
  <si>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</si>
  <si>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</si>
  <si>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</si>
  <si>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</si>
  <si>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</si>
  <si>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</si>
  <si>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</si>
  <si>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</si>
  <si>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</si>
  <si>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</si>
  <si>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</si>
  <si>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</si>
  <si>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</si>
  <si>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</si>
  <si>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</si>
  <si>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</si>
  <si>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</si>
  <si>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</si>
  <si>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</si>
  <si>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</si>
  <si>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</si>
  <si>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</si>
  <si>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</si>
  <si>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</si>
  <si>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</si>
  <si>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</si>
  <si>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</si>
  <si>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</si>
  <si>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</si>
  <si>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</si>
  <si>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</si>
  <si>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</si>
  <si>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</si>
  <si>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</si>
  <si>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</si>
  <si>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</si>
  <si>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</si>
  <si>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</si>
  <si>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</si>
  <si>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</si>
  <si>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</si>
  <si>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</si>
  <si>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</si>
  <si>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</si>
  <si>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</si>
  <si>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</si>
  <si>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</si>
  <si>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</si>
  <si>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</si>
  <si>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</si>
  <si>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</si>
  <si>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</si>
  <si>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</si>
  <si>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</si>
  <si>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</si>
  <si>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</si>
  <si>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</si>
  <si>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</si>
  <si>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</si>
  <si>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</si>
  <si>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</si>
  <si>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</si>
  <si>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</si>
  <si>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</si>
  <si>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</si>
  <si>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</si>
  <si>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</si>
  <si>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</si>
  <si>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</si>
  <si>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</si>
  <si>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</si>
  <si>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</si>
  <si>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</si>
  <si>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</si>
  <si>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</si>
  <si>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</si>
  <si>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</si>
  <si>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</si>
  <si>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</si>
  <si>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</si>
  <si>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</si>
  <si>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</si>
  <si>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</si>
  <si>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</si>
  <si>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</si>
  <si>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</si>
  <si>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</si>
  <si>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</si>
  <si>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</si>
  <si>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</si>
  <si>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</si>
  <si>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</si>
  <si>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</si>
  <si>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</si>
  <si>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</si>
  <si>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</si>
  <si>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</si>
  <si>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</si>
  <si>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</si>
  <si>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</si>
  <si>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</si>
  <si>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</si>
  <si>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</si>
  <si>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</si>
  <si>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</si>
  <si>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</si>
  <si>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</si>
  <si>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</si>
  <si>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</si>
  <si>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</si>
  <si>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</si>
  <si>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</si>
  <si>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</si>
  <si>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</si>
  <si>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</si>
  <si>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</si>
  <si>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</si>
  <si>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</si>
  <si>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</si>
  <si>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</si>
  <si>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</si>
  <si>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</si>
  <si>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</si>
  <si>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</si>
  <si>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</si>
  <si>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</si>
  <si>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</si>
  <si>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</si>
  <si>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</si>
  <si>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</si>
  <si>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</si>
  <si>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</si>
  <si>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</si>
  <si>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</si>
  <si>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</si>
  <si>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</si>
  <si>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</si>
  <si>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</si>
  <si>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</si>
  <si>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</si>
  <si>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</si>
  <si>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</si>
  <si>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</si>
  <si>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</si>
  <si>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</si>
  <si>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</si>
  <si>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</si>
  <si>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</si>
  <si>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</si>
  <si>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</si>
  <si>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</si>
  <si>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</si>
  <si>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</si>
  <si>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</si>
  <si>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</si>
  <si>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</si>
  <si>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</si>
  <si>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</si>
  <si>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</si>
  <si>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</si>
  <si>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</si>
  <si>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</si>
  <si>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</si>
  <si>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</si>
  <si>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</si>
  <si>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</si>
  <si>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</si>
  <si>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</si>
  <si>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</si>
  <si>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</si>
  <si>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</si>
  <si>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</si>
  <si>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</si>
  <si>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</si>
  <si>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</si>
  <si>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</si>
  <si>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</si>
  <si>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</si>
  <si>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</si>
  <si>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</si>
  <si>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</si>
  <si>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</si>
  <si>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</si>
  <si>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</si>
  <si>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</si>
  <si>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</si>
  <si>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</si>
  <si>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</si>
  <si>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</si>
  <si>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</si>
  <si>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</si>
  <si>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</si>
  <si>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</si>
  <si>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</si>
  <si>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</si>
  <si>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</si>
  <si>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</si>
  <si>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</si>
  <si>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</si>
  <si>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</si>
  <si>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</si>
  <si>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</si>
  <si>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</si>
  <si>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</si>
  <si>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</si>
  <si>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</si>
  <si>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</si>
  <si>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</si>
  <si>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</si>
  <si>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</si>
  <si>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</si>
  <si>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</si>
  <si>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</si>
  <si>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</si>
  <si>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</si>
  <si>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</si>
  <si>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</si>
  <si>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</si>
  <si>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</si>
  <si>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</si>
  <si>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</si>
  <si>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</si>
  <si>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</si>
  <si>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</si>
  <si>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</si>
  <si>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</si>
  <si>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</si>
  <si>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</si>
  <si>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</si>
  <si>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</si>
  <si>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</si>
  <si>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</si>
  <si>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</si>
  <si>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</si>
  <si>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</si>
  <si>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</si>
  <si>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</si>
  <si>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</si>
  <si>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</si>
  <si>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</si>
  <si>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</si>
  <si>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</si>
  <si>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</si>
  <si>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</si>
  <si>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</si>
  <si>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</si>
  <si>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</si>
  <si>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</si>
  <si>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</si>
  <si>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</si>
  <si>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</si>
  <si>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</si>
  <si>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</si>
  <si>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</si>
  <si>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</si>
  <si>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</si>
  <si>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</si>
  <si>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</si>
  <si>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</si>
  <si>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</si>
  <si>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</si>
  <si>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</si>
  <si>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</si>
  <si>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</si>
  <si>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</si>
  <si>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</si>
  <si>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</si>
  <si>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</si>
  <si>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</si>
  <si>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</si>
  <si>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</si>
  <si>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</si>
  <si>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</si>
  <si>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</si>
  <si>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</si>
  <si>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</si>
  <si>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</si>
  <si>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</si>
  <si>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</si>
  <si>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</si>
  <si>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</si>
  <si>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</si>
  <si>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</si>
  <si>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</si>
  <si>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</si>
  <si>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</si>
  <si>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</si>
  <si>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</si>
  <si>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</si>
  <si>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</si>
  <si>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</si>
  <si>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</si>
  <si>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</si>
  <si>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</si>
  <si>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</si>
  <si>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</si>
  <si>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</si>
  <si>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</si>
  <si>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</si>
  <si>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</si>
  <si>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</si>
  <si>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</si>
  <si>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</si>
  <si>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</si>
  <si>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</si>
  <si>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</si>
  <si>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</si>
  <si>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</si>
  <si>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</si>
  <si>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</si>
  <si>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</si>
  <si>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</si>
  <si>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</si>
  <si>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</si>
  <si>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</si>
  <si>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</si>
  <si>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</si>
  <si>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</si>
  <si>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</si>
  <si>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</si>
  <si>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</si>
  <si>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</si>
  <si>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</si>
  <si>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</si>
  <si>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</si>
  <si>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</si>
  <si>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</si>
  <si>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</si>
  <si>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</si>
  <si>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</si>
  <si>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</si>
  <si>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</si>
  <si>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</si>
  <si>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</si>
  <si>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</si>
  <si>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</si>
  <si>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</si>
  <si>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</si>
  <si>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</si>
  <si>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</si>
  <si>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</si>
  <si>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</si>
  <si>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</si>
  <si>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</si>
  <si>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</si>
  <si>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</si>
  <si>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</si>
  <si>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</si>
  <si>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</si>
  <si>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</si>
  <si>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</si>
  <si>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</si>
  <si>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</si>
  <si>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</si>
  <si>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</si>
  <si>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</si>
  <si>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</si>
  <si>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</si>
  <si>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</si>
  <si>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</si>
  <si>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</si>
  <si>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</si>
  <si>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</si>
  <si>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</si>
  <si>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</si>
  <si>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</si>
  <si>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</si>
  <si>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</si>
  <si>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</si>
  <si>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</si>
  <si>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</si>
  <si>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</si>
  <si>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</si>
  <si>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</si>
  <si>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</si>
  <si>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</si>
  <si>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</si>
  <si>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</si>
  <si>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</si>
  <si>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</si>
  <si>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</si>
  <si>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</si>
  <si>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</si>
  <si>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</si>
  <si>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</si>
  <si>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</si>
  <si>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</si>
  <si>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</si>
  <si>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</si>
  <si>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</si>
  <si>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</si>
  <si>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</si>
  <si>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</si>
  <si>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</si>
  <si>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</si>
  <si>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</si>
  <si>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</si>
  <si>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</si>
  <si>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</si>
  <si>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</si>
  <si>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</si>
  <si>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</si>
  <si>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</si>
  <si>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</si>
  <si>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</si>
  <si>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</si>
  <si>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</si>
  <si>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</si>
  <si>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</si>
  <si>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</si>
  <si>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</si>
  <si>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</si>
  <si>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</si>
  <si>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</si>
  <si>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</si>
  <si>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</si>
  <si>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</si>
  <si>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</si>
  <si>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</si>
  <si>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</si>
  <si>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</si>
  <si>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</si>
  <si>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</si>
  <si>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</si>
  <si>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</si>
  <si>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</si>
  <si>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</si>
  <si>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</si>
  <si>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</si>
  <si>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</si>
  <si>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</si>
  <si>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</si>
  <si>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</si>
  <si>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</si>
  <si>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</si>
  <si>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</si>
  <si>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</si>
  <si>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</si>
  <si>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</si>
  <si>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</si>
  <si>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</si>
  <si>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</si>
  <si>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</si>
  <si>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</si>
  <si>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</si>
  <si>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</si>
  <si>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</si>
  <si>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</si>
  <si>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</si>
  <si>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</si>
  <si>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</si>
  <si>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</si>
  <si>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</si>
  <si>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</si>
  <si>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</si>
  <si>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</si>
  <si>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</si>
  <si>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</si>
  <si>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</si>
  <si>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</si>
  <si>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</si>
  <si>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</si>
  <si>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</si>
  <si>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</si>
  <si>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</si>
  <si>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</si>
  <si>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</si>
  <si>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</si>
  <si>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</si>
  <si>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</si>
  <si>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</si>
  <si>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</si>
  <si>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</si>
  <si>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</si>
  <si>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</si>
  <si>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</si>
  <si>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</si>
  <si>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</si>
  <si>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</si>
  <si>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</si>
  <si>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</si>
  <si>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</si>
  <si>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</si>
  <si>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</si>
  <si>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</si>
  <si>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</si>
  <si>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</si>
  <si>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</si>
  <si>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</si>
  <si>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</si>
  <si>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</si>
  <si>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</si>
  <si>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</si>
  <si>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</si>
  <si>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</si>
  <si>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</si>
  <si>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</si>
  <si>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</si>
  <si>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</si>
  <si>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</si>
  <si>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</si>
  <si>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</si>
  <si>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</si>
  <si>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</si>
  <si>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</si>
  <si>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</si>
  <si>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</si>
  <si>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</si>
  <si>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</si>
  <si>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</si>
  <si>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</si>
  <si>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</si>
  <si>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</si>
  <si>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</si>
  <si>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</si>
  <si>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</si>
  <si>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</si>
  <si>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</si>
  <si>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</si>
  <si>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</si>
  <si>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</si>
  <si>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</si>
  <si>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</si>
  <si>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</si>
  <si>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</si>
  <si>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</si>
  <si>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</si>
  <si>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</si>
  <si>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</si>
  <si>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</si>
  <si>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</si>
  <si>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</si>
  <si>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</si>
  <si>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</si>
  <si>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</si>
  <si>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</si>
  <si>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</si>
  <si>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</si>
  <si>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</si>
  <si>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</si>
  <si>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</si>
  <si>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</si>
  <si>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</si>
  <si>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</si>
  <si>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</si>
  <si>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</si>
  <si>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</si>
  <si>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</si>
  <si>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</si>
  <si>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</si>
  <si>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</si>
  <si>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</si>
  <si>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</si>
  <si>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</si>
  <si>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</si>
  <si>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</si>
  <si>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</si>
  <si>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</si>
  <si>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</si>
  <si>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</si>
  <si>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</si>
  <si>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</si>
  <si>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</si>
  <si>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</si>
  <si>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</si>
  <si>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</si>
  <si>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</si>
  <si>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</si>
  <si>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</si>
  <si>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</si>
  <si>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</si>
  <si>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</si>
  <si>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</si>
  <si>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</si>
  <si>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</si>
  <si>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</si>
  <si>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</si>
  <si>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</si>
  <si>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</si>
  <si>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</si>
  <si>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</si>
  <si>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</si>
  <si>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</si>
  <si>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</si>
  <si>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</si>
  <si>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</si>
  <si>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</si>
  <si>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</si>
  <si>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</si>
  <si>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</si>
  <si>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</si>
  <si>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</si>
  <si>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</si>
  <si>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</si>
  <si>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</si>
  <si>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</si>
  <si>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</si>
  <si>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</si>
  <si>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</si>
  <si>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</si>
  <si>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</si>
  <si>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</si>
  <si>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</si>
  <si>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</si>
  <si>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</si>
  <si>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</si>
  <si>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</si>
  <si>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</si>
  <si>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</si>
  <si>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</si>
  <si>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</si>
  <si>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</si>
  <si>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</si>
  <si>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</si>
  <si>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</si>
  <si>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</si>
  <si>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</si>
  <si>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</si>
  <si>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</si>
  <si>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</si>
  <si>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</si>
  <si>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</si>
  <si>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</si>
  <si>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</si>
  <si>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</si>
  <si>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</si>
  <si>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</si>
  <si>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</si>
  <si>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</si>
  <si>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</si>
  <si>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</si>
  <si>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</si>
  <si>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</si>
  <si>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</si>
  <si>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</si>
  <si>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</si>
  <si>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</si>
  <si>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</si>
  <si>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</si>
  <si>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</si>
  <si>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</si>
  <si>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</si>
  <si>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</si>
  <si>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</si>
  <si>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</si>
  <si>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</si>
  <si>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</si>
  <si>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</si>
  <si>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</si>
  <si>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</si>
  <si>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</si>
  <si>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</si>
  <si>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</si>
  <si>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</si>
  <si>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</si>
  <si>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</si>
  <si>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</si>
  <si>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</si>
  <si>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</si>
  <si>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</si>
  <si>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</si>
  <si>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</si>
  <si>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</si>
  <si>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</si>
  <si>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</si>
  <si>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</si>
  <si>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</si>
  <si>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</si>
  <si>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</si>
  <si>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</si>
  <si>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</si>
  <si>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</si>
  <si>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</si>
  <si>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</si>
  <si>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</si>
  <si>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</si>
  <si>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</si>
  <si>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</si>
  <si>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</si>
  <si>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</si>
  <si>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</si>
  <si>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</si>
  <si>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</si>
  <si>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</si>
  <si>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</si>
  <si>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</si>
  <si>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</si>
  <si>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</si>
  <si>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</si>
  <si>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</si>
  <si>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</si>
  <si>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</si>
  <si>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</si>
  <si>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</si>
  <si>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</si>
  <si>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</si>
  <si>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</si>
  <si>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</si>
  <si>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</si>
  <si>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</si>
  <si>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</si>
  <si>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</si>
  <si>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</si>
  <si>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</si>
  <si>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</si>
  <si>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</si>
  <si>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</si>
  <si>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</si>
  <si>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</si>
  <si>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</si>
  <si>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</si>
  <si>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</si>
  <si>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</si>
  <si>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</si>
  <si>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</si>
  <si>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</si>
  <si>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</si>
  <si>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</si>
  <si>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</si>
  <si>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</si>
  <si>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</si>
  <si>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</si>
  <si>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</si>
  <si>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</si>
  <si>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</si>
  <si>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</si>
  <si>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</si>
  <si>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</si>
  <si>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</si>
  <si>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</si>
  <si>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</si>
  <si>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</si>
  <si>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</si>
  <si>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</si>
  <si>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</si>
  <si>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</si>
  <si>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</si>
  <si>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</si>
  <si>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</si>
  <si>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</si>
  <si>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</si>
  <si>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</si>
  <si>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</si>
  <si>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</si>
  <si>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</si>
  <si>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</si>
  <si>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</si>
  <si>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</si>
  <si>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</si>
  <si>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</si>
  <si>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</si>
  <si>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</si>
  <si>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</si>
  <si>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</si>
  <si>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</si>
  <si>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</si>
  <si>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</si>
  <si>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</si>
  <si>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</si>
  <si>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</si>
  <si>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</si>
  <si>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</si>
  <si>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</si>
  <si>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</si>
  <si>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</si>
  <si>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</si>
  <si>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</si>
  <si>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</si>
  <si>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</si>
  <si>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</si>
  <si>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</si>
  <si>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</si>
  <si>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</si>
  <si>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</si>
  <si>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</si>
  <si>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</si>
  <si>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</si>
  <si>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</si>
  <si>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</si>
  <si>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</si>
  <si>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</si>
  <si>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</si>
  <si>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</si>
  <si>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</si>
  <si>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</si>
  <si>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</si>
  <si>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</si>
  <si>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</si>
  <si>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</si>
  <si>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</si>
  <si>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</si>
  <si>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</si>
  <si>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</si>
  <si>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</si>
  <si>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</si>
  <si>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</si>
  <si>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</si>
  <si>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</si>
  <si>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</si>
  <si>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</si>
  <si>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</si>
  <si>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</si>
  <si>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</si>
  <si>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</si>
  <si>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</si>
  <si>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</si>
  <si>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</si>
  <si>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</si>
  <si>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</si>
  <si>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</si>
  <si>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</si>
  <si>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</si>
  <si>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</si>
  <si>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</si>
  <si>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</si>
  <si>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</si>
  <si>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</si>
  <si>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</si>
  <si>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</si>
  <si>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</si>
  <si>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</si>
  <si>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</si>
  <si>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</si>
  <si>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</si>
  <si>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</si>
  <si>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</si>
  <si>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</si>
  <si>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</si>
  <si>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</si>
  <si>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</si>
  <si>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</si>
  <si>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</si>
  <si>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</si>
  <si>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</si>
  <si>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</si>
  <si>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</si>
  <si>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</si>
  <si>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</si>
  <si>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</si>
  <si>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</si>
  <si>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</si>
  <si>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</si>
  <si>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</si>
  <si>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</si>
  <si>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</si>
  <si>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</si>
  <si>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</si>
  <si>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</si>
  <si>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</si>
  <si>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</si>
  <si>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</si>
  <si>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</si>
  <si>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</si>
  <si>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</si>
  <si>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</si>
  <si>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</si>
  <si>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</si>
  <si>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</si>
  <si>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</si>
  <si>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</si>
  <si>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</si>
  <si>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</si>
  <si>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</si>
  <si>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</si>
  <si>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</si>
  <si>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</si>
  <si>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</si>
  <si>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</si>
  <si>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</si>
  <si>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</si>
  <si>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</si>
  <si>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</si>
  <si>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</si>
  <si>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</si>
  <si>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</si>
  <si>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</si>
  <si>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</si>
  <si>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</si>
  <si>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</si>
  <si>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</si>
  <si>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</si>
  <si>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</si>
  <si>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</si>
  <si>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</si>
  <si>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</si>
  <si>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</si>
  <si>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</si>
  <si>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</si>
  <si>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</si>
  <si>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</si>
  <si>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</si>
  <si>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</si>
  <si>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</si>
  <si>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</si>
  <si>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</si>
  <si>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</si>
  <si>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</si>
  <si>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</si>
  <si>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</si>
  <si>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</si>
  <si>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</si>
  <si>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</si>
  <si>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</si>
  <si>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</si>
  <si>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</si>
  <si>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</si>
  <si>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</si>
  <si>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</si>
  <si>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</si>
  <si>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</si>
  <si>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</si>
  <si>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</si>
  <si>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</si>
  <si>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</si>
  <si>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</si>
  <si>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</si>
  <si>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</si>
  <si>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</si>
  <si>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</si>
  <si>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</si>
  <si>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</si>
  <si>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</si>
  <si>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</si>
  <si>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</si>
  <si>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</si>
  <si>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</si>
  <si>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</si>
  <si>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</si>
  <si>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</si>
  <si>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</si>
  <si>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</si>
  <si>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</si>
  <si>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</si>
  <si>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</si>
  <si>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</si>
  <si>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</si>
  <si>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</si>
  <si>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</si>
  <si>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</si>
  <si>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</si>
  <si>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</si>
  <si>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</si>
  <si>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</si>
  <si>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</si>
  <si>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</si>
  <si>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</si>
  <si>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</si>
  <si>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</si>
  <si>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</si>
  <si>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</si>
  <si>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</si>
  <si>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</si>
  <si>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</si>
  <si>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</si>
  <si>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</si>
  <si>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</si>
  <si>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</si>
  <si>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</si>
  <si>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</si>
  <si>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</si>
  <si>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</si>
  <si>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</si>
  <si>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</si>
  <si>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</si>
  <si>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</si>
  <si>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</si>
  <si>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</si>
  <si>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</si>
  <si>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</si>
  <si>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</si>
  <si>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</si>
  <si>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</si>
  <si>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</si>
  <si>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</si>
  <si>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</si>
  <si>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</si>
  <si>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</si>
  <si>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</si>
  <si>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</si>
  <si>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</si>
  <si>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</si>
  <si>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</si>
  <si>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</si>
  <si>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</si>
  <si>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</si>
  <si>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</si>
  <si>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</si>
  <si>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</si>
  <si>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</si>
  <si>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</si>
  <si>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</si>
  <si>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</si>
  <si>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</si>
  <si>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</si>
  <si>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</si>
  <si>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</si>
  <si>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</si>
  <si>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</si>
  <si>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</si>
  <si>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</si>
  <si>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</si>
  <si>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</si>
  <si>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</si>
  <si>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</si>
  <si>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</si>
  <si>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</si>
  <si>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</si>
  <si>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</si>
  <si>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</si>
  <si>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</si>
  <si>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</si>
  <si>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</si>
  <si>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</si>
  <si>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</si>
  <si>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</si>
  <si>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</si>
  <si>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</si>
  <si>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</si>
  <si>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</si>
  <si>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</si>
  <si>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</si>
  <si>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</si>
  <si>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</si>
  <si>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</si>
  <si>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</si>
  <si>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</si>
  <si>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</si>
  <si>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</si>
  <si>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</si>
  <si>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</si>
  <si>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</si>
  <si>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</si>
  <si>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</si>
  <si>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</si>
  <si>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</si>
  <si>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</si>
  <si>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</si>
  <si>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</si>
  <si>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</si>
  <si>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</si>
  <si>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</si>
  <si>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</si>
  <si>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</si>
  <si>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</si>
  <si>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</si>
  <si>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</si>
  <si>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</si>
  <si>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</si>
  <si>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</si>
  <si>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</si>
  <si>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</si>
  <si>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</si>
  <si>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</si>
  <si>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</si>
  <si>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</si>
  <si>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</si>
  <si>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</si>
  <si>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</si>
  <si>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</si>
  <si>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</si>
  <si>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</si>
  <si>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</si>
  <si>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</si>
  <si>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</si>
  <si>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</si>
  <si>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</si>
  <si>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</si>
  <si>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</si>
  <si>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</si>
  <si>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</si>
  <si>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</si>
  <si>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</si>
  <si>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</si>
  <si>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</si>
  <si>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</si>
  <si>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</si>
  <si>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</si>
  <si>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</si>
  <si>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</si>
  <si>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</si>
  <si>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</si>
  <si>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</si>
  <si>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</si>
  <si>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</si>
  <si>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</si>
  <si>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</si>
  <si>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</si>
  <si>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</si>
  <si>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</si>
  <si>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</si>
  <si>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</si>
  <si>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</si>
  <si>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</si>
  <si>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</si>
  <si>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</si>
  <si>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</si>
  <si>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</si>
  <si>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</si>
  <si>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</si>
  <si>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</si>
  <si>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</si>
  <si>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</si>
  <si>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</si>
  <si>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</si>
  <si>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</si>
  <si>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</si>
  <si>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</si>
  <si>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</si>
  <si>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</si>
  <si>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</si>
  <si>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</si>
  <si>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</si>
  <si>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</si>
  <si>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</si>
  <si>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</si>
  <si>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</si>
  <si>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</si>
  <si>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</si>
  <si>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</si>
  <si>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</si>
  <si>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</si>
  <si>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</si>
  <si>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</si>
  <si>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</si>
  <si>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</si>
  <si>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</si>
  <si>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</si>
  <si>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</si>
  <si>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</si>
  <si>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</si>
  <si>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</si>
  <si>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</si>
  <si>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</si>
  <si>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</si>
  <si>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</si>
  <si>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</si>
  <si>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</si>
  <si>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</si>
  <si>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</si>
  <si>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</si>
  <si>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</si>
  <si>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</si>
  <si>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</si>
  <si>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</si>
  <si>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</si>
  <si>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</si>
  <si>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</si>
  <si>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</si>
  <si>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</si>
  <si>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</si>
  <si>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</si>
  <si>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</si>
  <si>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</si>
  <si>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</si>
  <si>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</si>
  <si>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</si>
  <si>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</si>
  <si>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</si>
  <si>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</si>
  <si>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</si>
  <si>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</si>
  <si>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</si>
  <si>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</si>
  <si>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</si>
  <si>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</si>
  <si>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</si>
  <si>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</si>
  <si>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</si>
  <si>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</si>
  <si>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</si>
  <si>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</si>
  <si>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</si>
  <si>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</si>
  <si>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</si>
  <si>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</si>
  <si>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</si>
  <si>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</si>
  <si>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</si>
  <si>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</si>
  <si>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</si>
  <si>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</si>
  <si>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</si>
  <si>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</si>
  <si>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</si>
  <si>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</si>
  <si>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</si>
  <si>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</si>
  <si>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</si>
  <si>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</si>
  <si>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</si>
  <si>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</si>
  <si>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</si>
  <si>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</si>
  <si>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</si>
  <si>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</si>
  <si>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</si>
  <si>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</si>
  <si>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</si>
  <si>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</si>
  <si>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</si>
  <si>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</si>
  <si>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</si>
  <si>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</si>
  <si>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</si>
  <si>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</si>
  <si>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</si>
  <si>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</si>
  <si>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</si>
  <si>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</si>
  <si>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</si>
  <si>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</si>
  <si>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</si>
  <si>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</si>
  <si>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</si>
  <si>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</si>
  <si>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</si>
  <si>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</si>
  <si>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</si>
  <si>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</si>
  <si>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</si>
  <si>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</si>
  <si>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</si>
  <si>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</si>
  <si>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</si>
  <si>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</si>
  <si>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</si>
  <si>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</si>
  <si>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</si>
  <si>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</si>
  <si>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</si>
  <si>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</si>
  <si>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</si>
  <si>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</si>
  <si>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</si>
  <si>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</si>
  <si>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</si>
  <si>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</si>
  <si>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</si>
  <si>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</si>
  <si>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</si>
  <si>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</si>
  <si>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</si>
  <si>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</si>
  <si>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</si>
  <si>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</si>
  <si>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</si>
  <si>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</si>
  <si>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</si>
  <si>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</si>
  <si>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</si>
  <si>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</si>
  <si>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</si>
  <si>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</si>
  <si>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</si>
  <si>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</si>
  <si>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</si>
  <si>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</si>
  <si>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</si>
  <si>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</si>
  <si>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</si>
  <si>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</si>
  <si>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</si>
  <si>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</si>
  <si>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</si>
  <si>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</si>
  <si>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</si>
  <si>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</si>
  <si>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</si>
  <si>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</si>
  <si>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</si>
  <si>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</si>
  <si>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</si>
  <si>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</si>
  <si>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</si>
  <si>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</si>
  <si>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</si>
  <si>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</si>
  <si>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</si>
  <si>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</si>
  <si>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</si>
  <si>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</si>
  <si>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</si>
  <si>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</si>
  <si>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</si>
  <si>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</si>
  <si>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</si>
  <si>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</si>
  <si>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</si>
  <si>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</si>
  <si>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</si>
  <si>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</si>
  <si>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</si>
  <si>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</si>
  <si>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</si>
  <si>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</si>
  <si>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</si>
  <si>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</si>
  <si>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</si>
  <si>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</si>
  <si>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</si>
  <si>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</si>
  <si>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</si>
  <si>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</si>
  <si>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</si>
  <si>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</si>
  <si>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</si>
  <si>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</si>
  <si>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</si>
  <si>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</si>
  <si>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</si>
  <si>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</si>
  <si>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</si>
  <si>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</si>
  <si>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</si>
  <si>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</si>
  <si>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</si>
  <si>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</si>
  <si>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</si>
  <si>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</si>
  <si>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</si>
  <si>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</si>
  <si>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</si>
  <si>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</si>
  <si>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</si>
  <si>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</si>
  <si>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</si>
  <si>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</si>
  <si>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</si>
  <si>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</si>
  <si>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</si>
  <si>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</si>
  <si>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</si>
  <si>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</si>
  <si>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</si>
  <si>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</si>
  <si>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</si>
  <si>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</si>
  <si>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</si>
  <si>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</si>
  <si>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</si>
  <si>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</si>
  <si>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</si>
  <si>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</si>
  <si>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</si>
  <si>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</si>
  <si>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</si>
  <si>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</si>
  <si>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</si>
  <si>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</si>
  <si>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</si>
  <si>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</si>
  <si>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</si>
  <si>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</si>
  <si>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</si>
  <si>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</si>
  <si>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</si>
  <si>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</si>
  <si>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</si>
  <si>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</si>
  <si>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</si>
  <si>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</si>
  <si>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</si>
  <si>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</si>
  <si>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</si>
  <si>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</si>
  <si>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</si>
  <si>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</si>
  <si>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</si>
  <si>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</si>
  <si>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</si>
  <si>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</si>
  <si>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</si>
  <si>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</si>
  <si>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</si>
  <si>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</si>
  <si>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</si>
  <si>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</si>
  <si>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</si>
  <si>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</si>
  <si>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</si>
  <si>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</si>
  <si>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</si>
  <si>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</si>
  <si>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</si>
  <si>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</si>
  <si>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</si>
  <si>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</si>
  <si>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</si>
  <si>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</si>
  <si>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</si>
  <si>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</si>
  <si>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</si>
  <si>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</si>
  <si>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</si>
  <si>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</si>
  <si>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</si>
  <si>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</si>
  <si>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</si>
  <si>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</si>
  <si>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</si>
  <si>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</si>
  <si>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</si>
  <si>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</si>
  <si>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</si>
  <si>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</si>
  <si>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</si>
  <si>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</si>
  <si>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</si>
  <si>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</si>
  <si>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</si>
  <si>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</si>
  <si>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</si>
  <si>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</si>
  <si>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</si>
  <si>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</si>
  <si>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</si>
  <si>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</si>
  <si>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</si>
  <si>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</si>
  <si>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</si>
  <si>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</si>
  <si>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</si>
  <si>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</si>
  <si>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</si>
  <si>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</si>
  <si>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</si>
  <si>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</si>
  <si>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</si>
  <si>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</si>
  <si>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</si>
  <si>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</si>
  <si>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</si>
  <si>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</si>
  <si>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</si>
  <si>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</si>
  <si>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</si>
  <si>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</si>
  <si>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</si>
  <si>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</si>
  <si>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</si>
  <si>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</si>
  <si>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</si>
  <si>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</si>
  <si>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</si>
  <si>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</si>
  <si>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</si>
  <si>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</si>
  <si>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</si>
  <si>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</si>
  <si>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</si>
  <si>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</si>
  <si>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</si>
  <si>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</si>
  <si>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</si>
  <si>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</si>
  <si>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</si>
  <si>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</si>
  <si>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</si>
  <si>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</si>
  <si>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</si>
  <si>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</si>
  <si>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</si>
  <si>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</si>
  <si>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</si>
  <si>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</si>
  <si>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</si>
  <si>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</si>
  <si>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</si>
  <si>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</si>
  <si>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</si>
  <si>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</si>
  <si>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</si>
  <si>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</si>
  <si>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</si>
  <si>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</si>
  <si>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</si>
  <si>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</si>
  <si>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</si>
  <si>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</si>
  <si>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</si>
  <si>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</si>
  <si>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</si>
  <si>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</si>
  <si>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</si>
  <si>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</si>
  <si>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</si>
  <si>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</si>
  <si>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</si>
  <si>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</si>
  <si>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</si>
  <si>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</si>
  <si>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</si>
  <si>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</si>
  <si>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</si>
  <si>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</si>
  <si>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</si>
  <si>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</si>
  <si>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</si>
  <si>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</si>
  <si>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</si>
  <si>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</si>
  <si>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</si>
  <si>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</si>
  <si>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</si>
  <si>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</si>
  <si>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</si>
  <si>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</si>
  <si>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</si>
  <si>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</si>
  <si>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</si>
  <si>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</si>
  <si>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</si>
  <si>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</si>
  <si>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</si>
  <si>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</si>
  <si>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</si>
  <si>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</si>
  <si>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</si>
  <si>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</si>
  <si>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</si>
  <si>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</si>
  <si>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</si>
  <si>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</si>
  <si>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</si>
  <si>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</si>
  <si>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</si>
  <si>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</si>
  <si>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</si>
  <si>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</si>
  <si>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</si>
  <si>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</si>
  <si>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</si>
  <si>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</si>
  <si>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</si>
  <si>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</si>
  <si>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</si>
  <si>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</si>
  <si>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</si>
  <si>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</si>
  <si>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</si>
  <si>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</si>
  <si>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</si>
  <si>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</si>
  <si>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</si>
  <si>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</si>
  <si>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</si>
  <si>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</si>
  <si>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</si>
  <si>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</si>
  <si>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</si>
  <si>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</si>
  <si>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</si>
  <si>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</si>
  <si>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</si>
  <si>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</si>
  <si>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</si>
  <si>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</si>
  <si>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</si>
  <si>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</si>
  <si>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</si>
  <si>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</si>
  <si>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</si>
  <si>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</si>
  <si>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</si>
  <si>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</si>
  <si>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</si>
  <si>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</si>
  <si>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</si>
  <si>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</si>
  <si>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</si>
  <si>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</si>
  <si>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</si>
  <si>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</si>
  <si>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</si>
  <si>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</si>
  <si>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</si>
  <si>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</si>
  <si>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</si>
  <si>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</si>
  <si>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</si>
  <si>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</si>
  <si>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</si>
  <si>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</si>
  <si>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</si>
  <si>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</si>
  <si>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</si>
  <si>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</si>
  <si>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</si>
  <si>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</si>
  <si>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</si>
  <si>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</si>
  <si>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</si>
  <si>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</si>
  <si>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</si>
  <si>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</si>
  <si>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</si>
  <si>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</si>
  <si>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</si>
  <si>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</si>
  <si>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</si>
  <si>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</si>
  <si>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</si>
  <si>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</si>
  <si>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</si>
  <si>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</si>
  <si>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</si>
  <si>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</si>
  <si>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</si>
  <si>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</si>
  <si>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</si>
  <si>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</si>
  <si>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</si>
  <si>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</si>
  <si>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</si>
  <si>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</si>
  <si>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</si>
  <si>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</si>
  <si>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</si>
  <si>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</si>
  <si>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</si>
  <si>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</si>
  <si>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</si>
  <si>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</si>
  <si>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</si>
  <si>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</si>
  <si>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</si>
  <si>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</si>
  <si>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</si>
  <si>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</si>
  <si>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</si>
  <si>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</si>
  <si>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</si>
  <si>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</si>
  <si>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</si>
  <si>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</si>
  <si>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</si>
  <si>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</si>
  <si>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</si>
  <si>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</si>
  <si>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</si>
  <si>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</si>
  <si>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</si>
  <si>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</si>
  <si>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</si>
  <si>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</si>
  <si>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</si>
  <si>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</si>
  <si>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</si>
  <si>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</si>
  <si>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</si>
  <si>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</si>
  <si>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</si>
  <si>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</si>
  <si>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</si>
  <si>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</si>
  <si>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</si>
  <si>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</si>
  <si>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</si>
  <si>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</si>
  <si>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</si>
  <si>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</si>
  <si>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</si>
  <si>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</si>
  <si>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</si>
  <si>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</si>
  <si>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</si>
  <si>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</si>
  <si>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</si>
  <si>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</si>
  <si>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</si>
  <si>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</si>
  <si>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</si>
  <si>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</si>
  <si>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</si>
  <si>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</si>
  <si>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</si>
  <si>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</si>
  <si>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</si>
  <si>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</si>
  <si>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</si>
  <si>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</si>
  <si>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</si>
  <si>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</si>
  <si>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</si>
  <si>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</si>
  <si>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</si>
  <si>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</si>
  <si>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</si>
  <si>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</si>
  <si>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</si>
  <si>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</si>
  <si>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</si>
  <si>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</si>
  <si>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</si>
  <si>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</si>
  <si>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</si>
  <si>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</si>
  <si>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</si>
  <si>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</si>
  <si>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</si>
  <si>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</si>
  <si>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</si>
  <si>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</si>
  <si>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</si>
  <si>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</si>
  <si>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</si>
  <si>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</si>
  <si>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</si>
  <si>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</si>
  <si>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</si>
  <si>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</si>
  <si>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</si>
  <si>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</si>
  <si>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</si>
  <si>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</si>
  <si>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</si>
  <si>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</si>
  <si>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</si>
  <si>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</si>
  <si>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</si>
  <si>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</si>
  <si>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</si>
  <si>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</si>
  <si>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</si>
  <si>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</si>
  <si>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</si>
  <si>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</si>
  <si>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</si>
  <si>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</si>
  <si>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</si>
  <si>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</si>
  <si>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</si>
  <si>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</si>
  <si>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</si>
  <si>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</si>
  <si>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</si>
  <si>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</si>
  <si>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</si>
  <si>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</si>
  <si>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</si>
  <si>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</si>
  <si>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</si>
  <si>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</si>
  <si>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</si>
  <si>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</si>
  <si>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</si>
  <si>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</si>
  <si>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</si>
  <si>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</si>
  <si>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</si>
  <si>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</si>
  <si>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</si>
  <si>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</si>
  <si>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</si>
  <si>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</si>
  <si>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</si>
  <si>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</si>
  <si>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</si>
  <si>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</si>
  <si>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</si>
  <si>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</si>
  <si>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</si>
  <si>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</si>
  <si>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</si>
  <si>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</si>
  <si>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</si>
  <si>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</si>
  <si>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</si>
  <si>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</si>
  <si>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</si>
  <si>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</si>
  <si>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</si>
  <si>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</si>
  <si>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</si>
  <si>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</si>
  <si>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</si>
  <si>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</si>
  <si>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</si>
  <si>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</si>
  <si>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</si>
  <si>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</si>
  <si>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</si>
  <si>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</si>
  <si>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</si>
  <si>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</si>
  <si>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</si>
  <si>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</si>
  <si>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</si>
  <si>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</si>
  <si>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</si>
  <si>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</si>
  <si>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</si>
  <si>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</si>
  <si>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</si>
  <si>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</si>
  <si>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</si>
  <si>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</si>
  <si>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</si>
  <si>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</si>
  <si>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</si>
  <si>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</si>
  <si>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</si>
  <si>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</si>
  <si>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</si>
  <si>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</si>
  <si>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</si>
  <si>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</si>
  <si>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</si>
  <si>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</si>
  <si>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</si>
  <si>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</si>
  <si>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</si>
  <si>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</si>
  <si>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</si>
  <si>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</si>
  <si>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</si>
  <si>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</si>
  <si>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</si>
  <si>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</si>
  <si>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</si>
  <si>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</si>
  <si>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</si>
  <si>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</si>
  <si>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</si>
  <si>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</si>
  <si>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</si>
  <si>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</si>
  <si>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</si>
  <si>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</si>
  <si>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</si>
  <si>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</si>
  <si>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</si>
  <si>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</si>
  <si>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</si>
  <si>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</si>
  <si>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</si>
  <si>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</si>
  <si>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</si>
  <si>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</si>
  <si>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</si>
  <si>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</si>
  <si>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</si>
  <si>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</si>
  <si>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</si>
  <si>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</si>
  <si>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</si>
  <si>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</si>
  <si>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</si>
  <si>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</si>
  <si>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</si>
  <si>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</si>
  <si>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</si>
  <si>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</si>
  <si>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</si>
  <si>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</si>
  <si>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</si>
  <si>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</si>
  <si>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</si>
  <si>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</si>
  <si>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</si>
  <si>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</si>
  <si>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</si>
  <si>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</si>
  <si>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</si>
  <si>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</si>
  <si>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</si>
  <si>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</si>
  <si>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</si>
  <si>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</si>
  <si>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</si>
  <si>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</si>
  <si>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</si>
  <si>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</si>
  <si>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</si>
  <si>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</si>
  <si>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</si>
  <si>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</si>
  <si>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</si>
  <si>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</si>
  <si>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</si>
  <si>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</si>
  <si>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</si>
  <si>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</si>
  <si>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</si>
  <si>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</si>
  <si>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</si>
  <si>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</si>
  <si>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</si>
  <si>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</si>
  <si>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</si>
  <si>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</si>
  <si>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</si>
  <si>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</si>
  <si>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</si>
  <si>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</si>
  <si>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</si>
  <si>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</si>
  <si>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</si>
  <si>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</si>
  <si>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</si>
  <si>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</si>
  <si>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</si>
  <si>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</si>
  <si>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</si>
  <si>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</si>
  <si>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</si>
  <si>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</si>
  <si>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</si>
  <si>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</si>
  <si>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</si>
  <si>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</si>
  <si>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</si>
  <si>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</si>
  <si>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</si>
  <si>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</si>
  <si>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</si>
  <si>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</si>
  <si>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</si>
  <si>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</si>
  <si>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</si>
  <si>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</si>
  <si>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</si>
  <si>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</si>
  <si>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</si>
  <si>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</si>
  <si>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</si>
  <si>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</si>
  <si>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</si>
  <si>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</si>
  <si>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</si>
  <si>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</si>
  <si>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</si>
  <si>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</si>
  <si>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</si>
  <si>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</si>
  <si>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</si>
  <si>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</si>
  <si>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</si>
  <si>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</si>
  <si>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</si>
  <si>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</si>
  <si>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</si>
  <si>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</si>
  <si>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</si>
  <si>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</si>
  <si>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</si>
  <si>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</si>
  <si>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</si>
  <si>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</si>
  <si>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</si>
  <si>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</si>
  <si>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</si>
  <si>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</si>
  <si>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</si>
  <si>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</si>
  <si>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</si>
  <si>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</si>
  <si>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</si>
  <si>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</si>
  <si>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</si>
  <si>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</si>
  <si>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</si>
  <si>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</si>
  <si>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</si>
  <si>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</si>
  <si>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</si>
  <si>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</si>
  <si>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</si>
  <si>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</si>
  <si>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</si>
  <si>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</si>
  <si>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</si>
  <si>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</si>
  <si>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</si>
  <si>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</si>
  <si>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</si>
  <si>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</si>
  <si>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</si>
  <si>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</si>
  <si>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</si>
  <si>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</si>
  <si>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</si>
  <si>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</si>
  <si>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</si>
  <si>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</si>
  <si>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</si>
  <si>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</si>
  <si>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</si>
  <si>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</si>
  <si>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</si>
  <si>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</si>
  <si>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</si>
  <si>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</si>
  <si>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</si>
  <si>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</si>
  <si>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</si>
  <si>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</si>
  <si>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</si>
  <si>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</si>
  <si>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</si>
  <si>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</si>
  <si>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</si>
  <si>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</si>
  <si>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</si>
  <si>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</si>
  <si>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</si>
  <si>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</si>
  <si>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</si>
  <si>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</si>
  <si>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</si>
  <si>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</si>
  <si>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</si>
  <si>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</si>
  <si>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</si>
  <si>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</si>
  <si>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</si>
  <si>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</si>
  <si>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</si>
  <si>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</si>
  <si>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</si>
  <si>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</si>
  <si>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</si>
  <si>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</si>
  <si>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</si>
  <si>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</si>
  <si>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</si>
  <si>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</si>
  <si>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</si>
  <si>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</si>
  <si>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</si>
  <si>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</si>
  <si>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</si>
  <si>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</si>
  <si>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</si>
  <si>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</si>
  <si>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</si>
  <si>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</si>
  <si>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</si>
  <si>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</si>
  <si>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</si>
  <si>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</si>
  <si>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</si>
  <si>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</si>
  <si>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</si>
  <si>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</si>
  <si>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</si>
  <si>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</si>
  <si>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</si>
  <si>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</si>
  <si>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</si>
  <si>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</si>
  <si>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</si>
  <si>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</si>
  <si>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</si>
  <si>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</si>
  <si>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</si>
  <si>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</si>
  <si>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</si>
  <si>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</si>
  <si>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</si>
  <si>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</si>
  <si>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</si>
  <si>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</si>
  <si>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</si>
  <si>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</si>
  <si>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</si>
  <si>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</si>
  <si>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</si>
  <si>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</si>
  <si>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</si>
  <si>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</si>
  <si>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</si>
  <si>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</si>
  <si>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</si>
  <si>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</si>
  <si>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</si>
  <si>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</si>
  <si>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</si>
  <si>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</si>
  <si>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</si>
  <si>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</si>
  <si>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</si>
  <si>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</si>
  <si>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</si>
  <si>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</si>
  <si>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</si>
  <si>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</si>
  <si>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</si>
  <si>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</si>
  <si>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</si>
  <si>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</si>
  <si>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</si>
  <si>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</si>
  <si>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</si>
  <si>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</si>
  <si>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</si>
  <si>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</si>
  <si>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</si>
  <si>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</si>
  <si>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</si>
  <si>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</si>
  <si>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</si>
  <si>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</si>
  <si>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</si>
  <si>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</si>
  <si>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</si>
  <si>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</si>
  <si>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</si>
  <si>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</si>
  <si>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</si>
  <si>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</si>
  <si>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</si>
  <si>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</si>
  <si>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</si>
  <si>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</si>
  <si>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</si>
  <si>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</si>
  <si>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</si>
  <si>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</si>
  <si>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</si>
  <si>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</si>
  <si>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</si>
  <si>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</si>
  <si>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</si>
  <si>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</si>
  <si>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</si>
  <si>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</si>
  <si>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</si>
  <si>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</si>
  <si>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</si>
  <si>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</si>
  <si>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</si>
  <si>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</si>
  <si>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</si>
  <si>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</si>
  <si>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</si>
  <si>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</si>
  <si>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</si>
  <si>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</si>
  <si>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</si>
  <si>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</si>
  <si>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</si>
  <si>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</si>
  <si>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</si>
  <si>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</si>
  <si>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</si>
  <si>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</si>
  <si>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</si>
  <si>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</si>
  <si>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</si>
  <si>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</si>
  <si>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</si>
  <si>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</si>
  <si>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</si>
  <si>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</si>
  <si>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</si>
  <si>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</si>
  <si>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</si>
  <si>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</si>
  <si>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</si>
  <si>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</si>
  <si>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</si>
  <si>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</si>
  <si>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</si>
  <si>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</si>
  <si>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</si>
  <si>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</si>
  <si>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</si>
  <si>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</si>
  <si>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</si>
  <si>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</si>
  <si>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</si>
  <si>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</si>
  <si>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</si>
  <si>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</si>
  <si>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</si>
  <si>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</si>
  <si>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</si>
  <si>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</si>
  <si>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</si>
  <si>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</si>
  <si>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</si>
  <si>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</si>
  <si>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</si>
  <si>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</si>
  <si>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</si>
  <si>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</si>
  <si>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</si>
  <si>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</si>
  <si>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</si>
  <si>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</si>
  <si>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</si>
  <si>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</si>
  <si>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</si>
  <si>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</si>
  <si>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</si>
  <si>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</si>
  <si>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</si>
  <si>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</si>
  <si>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</si>
  <si>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</si>
  <si>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</si>
  <si>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</si>
  <si>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</si>
  <si>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</si>
  <si>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</si>
  <si>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</si>
  <si>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</si>
  <si>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</si>
  <si>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</si>
  <si>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</si>
  <si>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</si>
  <si>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</si>
  <si>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</si>
  <si>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</si>
  <si>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</si>
  <si>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</si>
  <si>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</si>
  <si>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</si>
  <si>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</si>
  <si>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</si>
  <si>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</si>
  <si>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</si>
  <si>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</si>
  <si>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</si>
  <si>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</si>
  <si>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</si>
  <si>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</si>
  <si>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</si>
  <si>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</si>
  <si>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</si>
  <si>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</si>
  <si>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</si>
  <si>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</si>
  <si>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</si>
  <si>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</si>
  <si>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</si>
  <si>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</si>
  <si>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</si>
  <si>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</si>
  <si>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</si>
  <si>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</si>
  <si>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</si>
  <si>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</si>
  <si>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</si>
  <si>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</si>
  <si>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</si>
  <si>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</si>
  <si>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</si>
  <si>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</si>
  <si>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</si>
  <si>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</si>
  <si>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</si>
  <si>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</si>
  <si>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</si>
  <si>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</si>
  <si>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</si>
  <si>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</si>
  <si>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</si>
  <si>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</si>
  <si>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</si>
  <si>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</si>
  <si>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</si>
  <si>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</si>
  <si>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</si>
  <si>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</si>
  <si>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</si>
  <si>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</si>
  <si>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</si>
  <si>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</si>
  <si>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</si>
  <si>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</si>
  <si>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</si>
  <si>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</si>
  <si>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</si>
  <si>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</si>
  <si>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</si>
  <si>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</si>
  <si>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</si>
  <si>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</si>
  <si>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</si>
  <si>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</si>
  <si>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</si>
  <si>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</si>
  <si>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</si>
  <si>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</si>
  <si>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</si>
  <si>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</si>
  <si>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</si>
  <si>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</si>
  <si>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</si>
  <si>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</si>
  <si>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</si>
  <si>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</si>
  <si>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</si>
  <si>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</si>
  <si>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</si>
  <si>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</si>
  <si>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</si>
  <si>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</si>
  <si>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</si>
  <si>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</si>
  <si>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</si>
  <si>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</si>
  <si>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</si>
  <si>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</si>
  <si>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</si>
  <si>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</si>
  <si>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</si>
  <si>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</si>
  <si>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</si>
  <si>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</si>
  <si>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</si>
  <si>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</si>
  <si>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</si>
  <si>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</si>
  <si>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</si>
  <si>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</si>
  <si>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</si>
  <si>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</si>
  <si>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</si>
  <si>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</si>
  <si>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</si>
  <si>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</si>
  <si>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</si>
  <si>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</si>
  <si>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</si>
  <si>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</si>
  <si>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</si>
  <si>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</si>
  <si>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</si>
  <si>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</si>
  <si>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</si>
  <si>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</si>
  <si>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</si>
  <si>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</si>
  <si>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</si>
  <si>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</si>
  <si>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</si>
  <si>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</si>
  <si>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</si>
  <si>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</si>
  <si>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</si>
  <si>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</si>
  <si>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</si>
  <si>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</si>
  <si>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</si>
  <si>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</si>
  <si>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</si>
  <si>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</si>
  <si>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</si>
  <si>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</si>
  <si>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</si>
  <si>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</si>
  <si>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</si>
  <si>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</si>
  <si>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</si>
  <si>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</si>
  <si>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</si>
  <si>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</si>
  <si>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</si>
  <si>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</si>
  <si>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</si>
  <si>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</si>
  <si>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</si>
  <si>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</si>
  <si>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</si>
  <si>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</si>
  <si>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</si>
  <si>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</si>
  <si>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</si>
  <si>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</si>
  <si>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</si>
  <si>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</si>
  <si>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</si>
  <si>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</si>
  <si>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</si>
  <si>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</si>
  <si>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</si>
  <si>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</si>
  <si>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</si>
  <si>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</si>
  <si>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</si>
  <si>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</si>
  <si>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</si>
  <si>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</si>
  <si>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</si>
  <si>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</si>
  <si>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</si>
  <si>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</si>
  <si>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</si>
  <si>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</si>
  <si>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</si>
  <si>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</si>
  <si>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</si>
  <si>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</si>
  <si>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</si>
  <si>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</si>
  <si>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</si>
  <si>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</si>
  <si>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</si>
  <si>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</si>
  <si>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</si>
  <si>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</si>
  <si>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</si>
  <si>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</si>
  <si>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</si>
  <si>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</si>
  <si>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</si>
  <si>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</si>
  <si>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</si>
  <si>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</si>
  <si>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</si>
  <si>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</si>
  <si>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</si>
  <si>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</si>
  <si>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</si>
  <si>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</si>
  <si>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</si>
  <si>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</si>
  <si>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</si>
  <si>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</si>
  <si>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</si>
  <si>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</si>
  <si>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</si>
  <si>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</si>
  <si>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</si>
  <si>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</si>
  <si>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</si>
  <si>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</si>
  <si>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</si>
  <si>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</si>
  <si>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</si>
  <si>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</si>
  <si>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</si>
  <si>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</si>
  <si>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</si>
  <si>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</si>
  <si>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</si>
  <si>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</si>
  <si>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</si>
  <si>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</si>
  <si>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</si>
  <si>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</si>
  <si>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</si>
  <si>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</si>
  <si>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</si>
  <si>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</si>
  <si>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</si>
  <si>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</si>
  <si>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</si>
  <si>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</si>
  <si>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</si>
  <si>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</si>
  <si>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</si>
  <si>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</si>
  <si>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</si>
  <si>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</si>
  <si>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</si>
  <si>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</si>
  <si>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</si>
  <si>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</si>
  <si>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</si>
  <si>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</si>
  <si>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</si>
  <si>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</si>
  <si>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</si>
  <si>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</si>
  <si>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</si>
  <si>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</si>
  <si>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</si>
  <si>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</si>
  <si>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</si>
  <si>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</si>
  <si>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</si>
  <si>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</si>
  <si>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</si>
  <si>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</si>
  <si>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</si>
  <si>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</si>
  <si>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</si>
  <si>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</si>
  <si>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</si>
  <si>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</si>
  <si>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</si>
  <si>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</si>
  <si>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</si>
  <si>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</si>
  <si>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</si>
  <si>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</si>
  <si>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</si>
  <si>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</si>
  <si>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</si>
  <si>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</si>
  <si>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</si>
  <si>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</si>
  <si>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</si>
  <si>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</si>
  <si>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</si>
  <si>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</si>
  <si>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</si>
  <si>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</si>
  <si>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</si>
  <si>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</si>
  <si>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</si>
  <si>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</si>
  <si>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</si>
  <si>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</si>
  <si>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</si>
  <si>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</si>
  <si>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</si>
  <si>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</si>
  <si>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</si>
  <si>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</si>
  <si>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</si>
  <si>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</si>
  <si>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</si>
  <si>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</si>
  <si>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</si>
  <si>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</si>
  <si>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</si>
  <si>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</si>
  <si>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</si>
  <si>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</si>
  <si>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</si>
  <si>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</si>
  <si>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</si>
  <si>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</si>
  <si>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</si>
  <si>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</si>
  <si>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</si>
  <si>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</si>
  <si>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</si>
  <si>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</si>
  <si>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</si>
  <si>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</si>
  <si>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</si>
  <si>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</si>
  <si>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</si>
  <si>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</si>
  <si>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</si>
  <si>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</si>
  <si>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</si>
  <si>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</si>
  <si>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</si>
  <si>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</si>
  <si>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</si>
  <si>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</si>
  <si>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</si>
  <si>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</si>
  <si>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</si>
  <si>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</si>
  <si>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</si>
  <si>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</si>
  <si>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</si>
  <si>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</si>
  <si>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</si>
  <si>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</si>
  <si>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</si>
  <si>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</si>
  <si>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</si>
  <si>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</si>
  <si>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</si>
  <si>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</si>
  <si>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</si>
  <si>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</si>
  <si>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</si>
  <si>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</si>
  <si>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</si>
  <si>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</si>
  <si>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</si>
  <si>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</si>
  <si>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</si>
  <si>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</si>
  <si>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</si>
  <si>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</si>
  <si>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</si>
  <si>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</si>
  <si>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</si>
  <si>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</si>
  <si>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</si>
  <si>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</si>
  <si>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</si>
  <si>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</si>
  <si>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</si>
  <si>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</si>
  <si>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</si>
  <si>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</si>
  <si>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</si>
  <si>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</si>
  <si>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</si>
  <si>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</si>
  <si>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</si>
  <si>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</si>
  <si>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</si>
  <si>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</si>
  <si>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</si>
  <si>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</si>
  <si>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</si>
  <si>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</si>
  <si>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</si>
  <si>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</si>
  <si>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</si>
  <si>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</si>
  <si>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</si>
  <si>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</si>
  <si>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</si>
  <si>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</si>
  <si>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</si>
  <si>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</si>
  <si>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</si>
  <si>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</si>
  <si>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</si>
  <si>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</si>
  <si>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</si>
  <si>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</si>
  <si>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</si>
  <si>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</si>
  <si>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</si>
  <si>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</si>
  <si>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</si>
  <si>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</si>
  <si>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</si>
  <si>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</si>
  <si>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</si>
  <si>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</si>
  <si>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</si>
  <si>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</si>
  <si>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</si>
  <si>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</si>
  <si>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</si>
  <si>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</si>
  <si>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</si>
  <si>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</si>
  <si>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</si>
  <si>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</si>
  <si>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</si>
  <si>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</si>
  <si>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</si>
  <si>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</si>
  <si>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</si>
  <si>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</si>
  <si>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</si>
  <si>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</si>
  <si>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</si>
  <si>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</si>
  <si>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</si>
  <si>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</si>
  <si>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</si>
  <si>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</si>
  <si>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</si>
  <si>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</si>
  <si>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</si>
  <si>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</si>
  <si>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</si>
  <si>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</si>
  <si>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</si>
  <si>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</si>
  <si>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</si>
  <si>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</si>
  <si>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</si>
  <si>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</si>
  <si>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</si>
  <si>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</si>
  <si>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</si>
  <si>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</si>
  <si>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</si>
  <si>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</si>
  <si>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</si>
  <si>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</si>
  <si>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</si>
  <si>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</si>
  <si>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</si>
  <si>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</si>
  <si>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</si>
  <si>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</si>
  <si>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</si>
  <si>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</si>
  <si>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</si>
  <si>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</si>
  <si>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</si>
  <si>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</si>
  <si>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</si>
  <si>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</si>
  <si>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</si>
  <si>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</si>
  <si>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</si>
  <si>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</si>
  <si>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</si>
  <si>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</si>
  <si>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</si>
  <si>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</si>
  <si>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</si>
  <si>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</si>
  <si>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</si>
  <si>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</si>
  <si>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</si>
  <si>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</si>
  <si>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</si>
  <si>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</si>
  <si>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</si>
  <si>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</si>
  <si>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</si>
  <si>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</si>
  <si>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</si>
  <si>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</si>
  <si>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</si>
  <si>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</si>
  <si>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</si>
  <si>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</si>
  <si>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</si>
  <si>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</si>
  <si>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</si>
  <si>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</si>
  <si>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</si>
  <si>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</si>
  <si>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</si>
  <si>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</si>
  <si>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</si>
  <si>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</si>
  <si>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</si>
  <si>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</si>
  <si>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</si>
  <si>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</si>
  <si>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</si>
  <si>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</si>
  <si>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</si>
  <si>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</si>
  <si>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</si>
  <si>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</si>
  <si>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</si>
  <si>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</si>
  <si>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</si>
  <si>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</si>
  <si>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</si>
  <si>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</si>
  <si>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</si>
  <si>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</si>
  <si>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</si>
  <si>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</si>
  <si>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</si>
  <si>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</si>
  <si>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</si>
  <si>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</si>
  <si>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</si>
  <si>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</si>
  <si>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</si>
  <si>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</si>
  <si>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</si>
  <si>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</si>
  <si>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</si>
  <si>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</si>
  <si>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</si>
  <si>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</si>
  <si>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</si>
  <si>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</si>
  <si>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</si>
  <si>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</si>
  <si>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</si>
  <si>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</si>
  <si>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</si>
  <si>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</si>
  <si>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</si>
  <si>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</si>
  <si>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</si>
  <si>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</si>
  <si>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</si>
  <si>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</si>
  <si>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</si>
  <si>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</si>
  <si>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</si>
  <si>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</si>
  <si>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</si>
  <si>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</si>
  <si>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</si>
  <si>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</si>
  <si>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</si>
  <si>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</si>
  <si>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</si>
  <si>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</si>
  <si>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</si>
  <si>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</si>
  <si>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</si>
  <si>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</si>
  <si>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</si>
  <si>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</si>
  <si>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</si>
  <si>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</si>
  <si>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</si>
  <si>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</si>
  <si>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</si>
  <si>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</si>
  <si>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</si>
  <si>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</si>
  <si>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</si>
  <si>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</si>
  <si>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</si>
  <si>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</si>
  <si>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</si>
  <si>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</si>
  <si>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</si>
  <si>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</si>
  <si>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</si>
  <si>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</si>
  <si>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</si>
  <si>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</si>
  <si>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</si>
  <si>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</si>
  <si>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</si>
  <si>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</si>
  <si>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</si>
  <si>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</si>
  <si>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</si>
  <si>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</si>
  <si>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</si>
  <si>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</si>
  <si>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</si>
  <si>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</si>
  <si>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</si>
  <si>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</si>
  <si>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</si>
  <si>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</si>
  <si>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</si>
  <si>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</si>
  <si>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</si>
  <si>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</si>
  <si>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</si>
  <si>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</si>
  <si>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</si>
  <si>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</si>
  <si>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</si>
  <si>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</si>
  <si>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</si>
  <si>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</si>
  <si>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</si>
  <si>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</si>
  <si>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</si>
  <si>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</si>
  <si>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</si>
  <si>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</si>
  <si>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</si>
  <si>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</si>
  <si>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</si>
  <si>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</si>
  <si>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</si>
  <si>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</si>
  <si>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</si>
  <si>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</si>
  <si>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</si>
  <si>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</si>
  <si>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</si>
  <si>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</si>
  <si>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</si>
  <si>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</si>
  <si>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</si>
  <si>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</si>
  <si>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</si>
  <si>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</si>
  <si>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</si>
  <si>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</si>
  <si>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</si>
  <si>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</si>
  <si>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</si>
  <si>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</si>
  <si>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</si>
  <si>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</si>
  <si>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</si>
  <si>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</si>
  <si>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</si>
  <si>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</si>
  <si>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</si>
  <si>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</si>
  <si>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</si>
  <si>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</si>
  <si>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</si>
  <si>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</si>
  <si>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</si>
  <si>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</si>
  <si>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</si>
  <si>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</si>
  <si>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</si>
  <si>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</si>
  <si>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</si>
  <si>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</si>
  <si>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</si>
  <si>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</si>
  <si>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</si>
  <si>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</si>
  <si>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</si>
  <si>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</si>
  <si>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</si>
  <si>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</si>
  <si>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</si>
  <si>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</si>
  <si>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</si>
  <si>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</si>
  <si>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</si>
  <si>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</si>
  <si>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</si>
  <si>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</si>
  <si>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</si>
  <si>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</si>
  <si>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</si>
  <si>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</si>
  <si>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</si>
  <si>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</si>
  <si>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</si>
  <si>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</si>
  <si>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</si>
  <si>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</si>
  <si>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</si>
  <si>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</si>
  <si>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</si>
  <si>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</si>
  <si>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</si>
  <si>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</si>
  <si>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</si>
  <si>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</si>
  <si>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</si>
  <si>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</si>
  <si>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</si>
  <si>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</si>
  <si>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</si>
  <si>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</si>
  <si>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</si>
  <si>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</si>
  <si>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</si>
  <si>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</si>
  <si>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</si>
  <si>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</si>
  <si>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</si>
  <si>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</si>
  <si>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</si>
  <si>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</si>
  <si>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</si>
  <si>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</si>
  <si>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</si>
  <si>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</si>
  <si>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</si>
  <si>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</si>
  <si>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</si>
  <si>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</si>
  <si>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</si>
  <si>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</si>
  <si>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</si>
  <si>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</si>
  <si>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</si>
  <si>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</si>
  <si>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</si>
  <si>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</si>
  <si>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</si>
  <si>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</si>
  <si>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</si>
  <si>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</si>
  <si>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</si>
  <si>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</si>
  <si>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</si>
  <si>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</si>
  <si>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</si>
  <si>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</si>
  <si>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</si>
  <si>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</si>
  <si>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</si>
  <si>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</si>
  <si>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</si>
  <si>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</si>
  <si>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</si>
  <si>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</si>
  <si>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</si>
  <si>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</si>
  <si>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</si>
  <si>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</si>
  <si>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</si>
  <si>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</si>
  <si>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</si>
  <si>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</si>
  <si>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</si>
  <si>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</si>
  <si>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</si>
  <si>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</si>
  <si>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</si>
  <si>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</si>
  <si>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</si>
  <si>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</si>
  <si>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</si>
  <si>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</si>
  <si>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</si>
  <si>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</si>
  <si>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</si>
  <si>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</si>
  <si>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</si>
  <si>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</si>
  <si>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</si>
  <si>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</si>
  <si>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</si>
  <si>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</si>
  <si>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</si>
  <si>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</si>
  <si>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</si>
  <si>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</si>
  <si>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</si>
  <si>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</si>
  <si>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</si>
  <si>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</si>
  <si>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</si>
  <si>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</si>
  <si>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</si>
  <si>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</si>
  <si>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</si>
  <si>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</si>
  <si>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</si>
  <si>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</si>
  <si>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</si>
  <si>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</si>
  <si>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</si>
  <si>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</si>
  <si>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</si>
  <si>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</si>
  <si>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</si>
  <si>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</si>
  <si>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</si>
  <si>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</si>
  <si>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</si>
  <si>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</si>
  <si>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</si>
  <si>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</si>
  <si>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</si>
  <si>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</si>
  <si>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</si>
  <si>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</si>
  <si>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</si>
  <si>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</si>
  <si>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</si>
  <si>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</si>
  <si>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</si>
  <si>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</si>
  <si>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</si>
  <si>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</si>
  <si>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</si>
  <si>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</si>
  <si>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</si>
  <si>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</si>
  <si>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</si>
  <si>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</si>
  <si>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</si>
  <si>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</si>
  <si>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</si>
  <si>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</si>
  <si>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</si>
  <si>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</si>
  <si>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</si>
  <si>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</si>
  <si>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</si>
  <si>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</si>
  <si>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</si>
  <si>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</si>
  <si>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</si>
  <si>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</si>
  <si>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</si>
  <si>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</si>
  <si>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</si>
  <si>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</si>
  <si>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</si>
  <si>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</si>
  <si>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</si>
  <si>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</si>
  <si>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</si>
  <si>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</si>
  <si>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</si>
  <si>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</si>
  <si>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</si>
  <si>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</si>
  <si>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</si>
  <si>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</si>
  <si>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</si>
  <si>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</si>
  <si>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</si>
  <si>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</si>
  <si>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</si>
  <si>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</si>
  <si>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</si>
  <si>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</si>
  <si>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</si>
  <si>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</si>
  <si>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</si>
  <si>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</si>
  <si>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</si>
  <si>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</si>
  <si>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</si>
  <si>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</si>
  <si>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</si>
  <si>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</si>
  <si>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</si>
  <si>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</si>
  <si>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</si>
  <si>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</si>
  <si>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</si>
  <si>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</si>
  <si>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</si>
  <si>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</si>
  <si>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</si>
  <si>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</si>
  <si>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</si>
  <si>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</si>
  <si>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</si>
  <si>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</si>
  <si>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</si>
  <si>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</si>
  <si>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</si>
  <si>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</si>
  <si>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</si>
  <si>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</si>
  <si>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</si>
  <si>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</si>
  <si>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</si>
  <si>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</si>
  <si>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</si>
  <si>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</si>
  <si>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</si>
  <si>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</si>
  <si>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</si>
  <si>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</si>
  <si>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</si>
  <si>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</si>
  <si>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</si>
  <si>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</si>
  <si>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</si>
  <si>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</si>
  <si>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</si>
  <si>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</si>
  <si>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</si>
  <si>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</si>
  <si>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</si>
  <si>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</si>
  <si>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</si>
  <si>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</si>
  <si>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</si>
  <si>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</si>
  <si>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</si>
  <si>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</si>
  <si>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</si>
  <si>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</si>
  <si>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</si>
  <si>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</si>
  <si>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</si>
  <si>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</si>
  <si>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</si>
  <si>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</si>
  <si>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</si>
  <si>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</si>
  <si>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</si>
  <si>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</si>
  <si>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</si>
  <si>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</si>
  <si>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</si>
  <si>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</si>
  <si>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</si>
  <si>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</si>
  <si>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</si>
  <si>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</si>
  <si>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</si>
  <si>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</si>
  <si>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</si>
  <si>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</si>
  <si>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</si>
  <si>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</si>
  <si>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</si>
  <si>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</si>
  <si>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</si>
  <si>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</si>
  <si>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</si>
  <si>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</si>
  <si>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</si>
  <si>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</si>
  <si>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</si>
  <si>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</si>
  <si>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</si>
  <si>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</si>
  <si>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</si>
  <si>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</si>
  <si>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</si>
  <si>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</si>
  <si>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</si>
  <si>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</si>
  <si>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</si>
  <si>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</si>
  <si>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</si>
  <si>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</si>
  <si>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</si>
  <si>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</si>
  <si>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</si>
  <si>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</si>
  <si>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</si>
  <si>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</si>
  <si>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</si>
  <si>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</si>
  <si>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</si>
  <si>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</si>
  <si>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</si>
  <si>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</si>
  <si>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</si>
  <si>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</si>
  <si>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</si>
  <si>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</si>
  <si>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</si>
  <si>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</si>
  <si>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</si>
  <si>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</si>
  <si>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</si>
  <si>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</si>
  <si>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</si>
  <si>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</si>
  <si>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</si>
  <si>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</si>
  <si>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</si>
  <si>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</si>
  <si>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</si>
  <si>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</si>
  <si>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</si>
  <si>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</si>
  <si>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</si>
  <si>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</si>
  <si>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</si>
  <si>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</si>
  <si>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</si>
  <si>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</si>
  <si>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</si>
  <si>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</si>
  <si>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</si>
  <si>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</si>
  <si>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</si>
  <si>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</si>
  <si>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</si>
  <si>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</si>
  <si>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</si>
  <si>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</si>
  <si>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</si>
  <si>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</si>
  <si>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</si>
  <si>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</si>
  <si>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</si>
  <si>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</si>
  <si>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</si>
  <si>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</si>
  <si>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</si>
  <si>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</si>
  <si>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</si>
  <si>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</si>
  <si>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</si>
  <si>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</si>
  <si>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</si>
  <si>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</si>
  <si>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</si>
  <si>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</si>
  <si>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</si>
  <si>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</si>
  <si>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</si>
  <si>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</si>
  <si>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</si>
  <si>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</si>
  <si>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</si>
  <si>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</si>
  <si>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</si>
  <si>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</si>
  <si>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</si>
  <si>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</si>
  <si>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</si>
  <si>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</si>
  <si>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</si>
  <si>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</si>
  <si>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</si>
  <si>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</si>
  <si>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</si>
  <si>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</si>
  <si>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</si>
  <si>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</si>
  <si>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</si>
  <si>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</si>
  <si>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</si>
  <si>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</si>
  <si>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</si>
  <si>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</si>
  <si>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</si>
  <si>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</si>
  <si>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</si>
  <si>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</si>
  <si>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</si>
  <si>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</si>
  <si>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</si>
  <si>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</si>
  <si>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</si>
  <si>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</si>
  <si>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</si>
  <si>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</si>
  <si>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</si>
  <si>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</si>
  <si>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</si>
  <si>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</si>
  <si>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</si>
  <si>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</si>
  <si>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</si>
  <si>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</si>
  <si>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</si>
  <si>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</si>
  <si>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</si>
  <si>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</si>
  <si>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</si>
  <si>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</si>
  <si>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</si>
  <si>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</si>
  <si>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</si>
  <si>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</si>
  <si>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</si>
  <si>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</si>
  <si>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</si>
  <si>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</si>
  <si>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</si>
  <si>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</si>
  <si>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</si>
  <si>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</si>
  <si>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</si>
  <si>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</si>
  <si>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</si>
  <si>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</si>
  <si>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</si>
  <si>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</si>
  <si>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</si>
  <si>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</si>
  <si>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</si>
  <si>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</si>
  <si>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</si>
  <si>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</si>
  <si>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</si>
  <si>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</si>
  <si>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</si>
  <si>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</si>
  <si>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</si>
  <si>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</si>
  <si>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</si>
  <si>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</si>
  <si>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</si>
  <si>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</si>
  <si>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</si>
  <si>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</si>
  <si>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</si>
  <si>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</si>
  <si>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</si>
  <si>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</si>
  <si>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</si>
  <si>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</si>
  <si>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</si>
  <si>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</si>
  <si>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</si>
  <si>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</si>
  <si>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</si>
  <si>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</si>
  <si>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</si>
  <si>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</si>
  <si>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</si>
  <si>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</si>
  <si>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</si>
  <si>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</si>
  <si>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</si>
  <si>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</si>
  <si>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</si>
  <si>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</si>
  <si>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</si>
  <si>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</si>
  <si>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</si>
  <si>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</si>
  <si>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</si>
  <si>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</si>
  <si>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</si>
  <si>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</si>
  <si>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</si>
  <si>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</si>
  <si>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</si>
  <si>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</si>
  <si>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</si>
  <si>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</si>
  <si>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</si>
  <si>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</si>
  <si>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</si>
  <si>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</si>
  <si>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</si>
  <si>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</si>
  <si>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</si>
  <si>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</si>
  <si>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</si>
  <si>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</si>
  <si>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</si>
  <si>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</si>
  <si>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</si>
  <si>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</si>
  <si>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</si>
  <si>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</si>
  <si>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</si>
  <si>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</si>
  <si>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</si>
  <si>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</si>
  <si>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</si>
  <si>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</si>
  <si>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</si>
  <si>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</si>
  <si>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</si>
  <si>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</si>
  <si>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</si>
  <si>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</si>
  <si>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</si>
  <si>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</si>
  <si>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</si>
  <si>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</si>
  <si>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</si>
  <si>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</si>
  <si>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</si>
  <si>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</si>
  <si>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</si>
  <si>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</si>
  <si>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</si>
  <si>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</si>
  <si>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</si>
  <si>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</si>
  <si>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</si>
  <si>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</si>
  <si>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</si>
  <si>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</si>
  <si>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</si>
  <si>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</si>
  <si>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</si>
  <si>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</si>
  <si>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</si>
  <si>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</si>
  <si>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</si>
  <si>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</si>
  <si>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</si>
  <si>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</si>
  <si>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</si>
  <si>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</si>
  <si>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</si>
  <si>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</si>
  <si>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</si>
  <si>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</si>
  <si>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</si>
  <si>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</si>
  <si>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</si>
  <si>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</si>
  <si>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</si>
  <si>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</si>
  <si>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</si>
  <si>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</si>
  <si>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</si>
  <si>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</si>
  <si>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</si>
  <si>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</si>
  <si>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</si>
  <si>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</si>
  <si>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</si>
  <si>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</si>
  <si>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</si>
  <si>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</si>
  <si>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</si>
  <si>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</si>
  <si>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</si>
  <si>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</si>
  <si>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</si>
  <si>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</si>
  <si>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</si>
  <si>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</si>
  <si>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</si>
  <si>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</si>
  <si>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</si>
  <si>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</si>
  <si>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</si>
  <si>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</si>
  <si>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</si>
  <si>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</si>
  <si>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</si>
  <si>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</si>
  <si>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</si>
  <si>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</si>
  <si>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</si>
  <si>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</si>
  <si>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</si>
  <si>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</si>
  <si>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</si>
  <si>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</si>
  <si>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</si>
  <si>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</si>
  <si>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</si>
  <si>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</si>
  <si>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</si>
  <si>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</si>
  <si>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</si>
  <si>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</si>
  <si>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</si>
  <si>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</si>
  <si>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</si>
  <si>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</si>
  <si>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</si>
  <si>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</si>
  <si>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</si>
  <si>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</si>
  <si>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</si>
  <si>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</si>
  <si>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</si>
  <si>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</si>
  <si>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</si>
  <si>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</si>
  <si>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</si>
  <si>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</si>
  <si>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</si>
  <si>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</si>
  <si>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</si>
  <si>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</si>
  <si>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</si>
  <si>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</si>
  <si>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</si>
  <si>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</si>
  <si>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</si>
  <si>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</si>
  <si>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</si>
  <si>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</si>
  <si>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</si>
  <si>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</si>
  <si>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</si>
  <si>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</si>
  <si>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</si>
  <si>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</si>
  <si>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</si>
  <si>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</si>
  <si>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</si>
  <si>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</si>
  <si>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</si>
  <si>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</si>
  <si>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</si>
  <si>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</si>
  <si>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</si>
  <si>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</si>
  <si>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</si>
  <si>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</si>
  <si>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</si>
  <si>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</si>
  <si>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</si>
  <si>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</si>
  <si>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</si>
  <si>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</si>
  <si>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</si>
  <si>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</si>
  <si>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</si>
  <si>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</si>
  <si>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</si>
  <si>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</si>
  <si>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</si>
  <si>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</si>
  <si>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</si>
  <si>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</si>
  <si>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</si>
  <si>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</si>
  <si>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</si>
  <si>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</si>
  <si>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</si>
  <si>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</si>
  <si>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</si>
  <si>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</si>
  <si>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</si>
  <si>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</si>
  <si>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</si>
  <si>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</si>
  <si>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</si>
  <si>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</si>
  <si>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</si>
  <si>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</si>
  <si>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</si>
  <si>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</si>
  <si>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</si>
  <si>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</si>
  <si>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</si>
  <si>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</si>
  <si>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</si>
  <si>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</si>
  <si>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</si>
  <si>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</si>
  <si>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</si>
  <si>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</si>
  <si>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</si>
  <si>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</si>
  <si>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</si>
  <si>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</si>
  <si>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</si>
  <si>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</si>
  <si>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</si>
  <si>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</si>
  <si>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</si>
  <si>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</si>
  <si>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</si>
  <si>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</si>
  <si>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</si>
  <si>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</si>
  <si>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</si>
  <si>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</si>
  <si>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</si>
  <si>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</si>
  <si>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</si>
  <si>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</si>
  <si>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</si>
  <si>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</si>
  <si>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</si>
  <si>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</si>
  <si>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</si>
  <si>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</si>
  <si>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</si>
  <si>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</si>
  <si>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</si>
  <si>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</si>
  <si>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</si>
  <si>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</si>
  <si>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</si>
  <si>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</si>
  <si>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</si>
  <si>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</si>
  <si>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</si>
  <si>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</si>
  <si>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</si>
  <si>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</si>
  <si>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</si>
  <si>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</si>
  <si>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</si>
  <si>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</si>
  <si>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</si>
  <si>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</si>
  <si>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</si>
  <si>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</si>
  <si>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</si>
  <si>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</si>
  <si>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</si>
  <si>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</si>
  <si>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</si>
  <si>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</si>
  <si>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</si>
  <si>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</si>
  <si>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</si>
  <si>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</si>
  <si>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</si>
  <si>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</si>
  <si>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</si>
  <si>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</si>
  <si>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</si>
  <si>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</si>
  <si>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</si>
  <si>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</si>
  <si>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</si>
  <si>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</si>
  <si>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</si>
  <si>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</si>
  <si>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</si>
  <si>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</si>
  <si>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</si>
  <si>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</si>
  <si>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</si>
  <si>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</si>
  <si>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</si>
  <si>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</si>
  <si>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</si>
  <si>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</si>
  <si>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</si>
  <si>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</si>
  <si>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</si>
  <si>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</si>
  <si>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</si>
  <si>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</si>
  <si>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</si>
  <si>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</si>
  <si>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</si>
  <si>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</si>
  <si>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</si>
  <si>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</si>
  <si>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</si>
  <si>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</si>
  <si>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</si>
  <si>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</si>
  <si>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</si>
  <si>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</si>
  <si>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</si>
  <si>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</si>
  <si>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</si>
  <si>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</si>
  <si>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</si>
  <si>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</si>
  <si>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</si>
  <si>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</si>
  <si>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</si>
  <si>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</si>
  <si>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</si>
  <si>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</si>
  <si>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</si>
  <si>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</si>
  <si>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</si>
  <si>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</si>
  <si>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</si>
  <si>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</si>
  <si>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</si>
  <si>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</si>
  <si>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</si>
  <si>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</si>
  <si>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</si>
  <si>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</si>
  <si>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</si>
  <si>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</si>
  <si>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</si>
  <si>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</si>
  <si>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</si>
  <si>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</si>
  <si>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</si>
  <si>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</si>
  <si>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</si>
  <si>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</si>
  <si>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</si>
  <si>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</si>
  <si>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</si>
  <si>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</si>
  <si>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</si>
  <si>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</si>
  <si>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</si>
  <si>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</si>
  <si>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</si>
  <si>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</si>
  <si>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</si>
  <si>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</si>
  <si>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</si>
  <si>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</si>
  <si>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</si>
  <si>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</si>
  <si>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</si>
  <si>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</si>
  <si>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</si>
  <si>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</si>
  <si>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</si>
  <si>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</si>
  <si>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</si>
  <si>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</si>
  <si>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</si>
  <si>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</si>
  <si>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</si>
  <si>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</si>
  <si>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</si>
  <si>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</si>
  <si>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</si>
  <si>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</si>
  <si>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</si>
  <si>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</si>
  <si>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</si>
  <si>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</si>
  <si>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</si>
  <si>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</si>
  <si>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</si>
  <si>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</si>
  <si>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</si>
  <si>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</si>
  <si>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</si>
  <si>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</si>
  <si>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</si>
  <si>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</si>
  <si>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</si>
  <si>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</si>
  <si>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</si>
  <si>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</si>
  <si>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</si>
  <si>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</si>
  <si>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</si>
  <si>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</si>
  <si>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</si>
  <si>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</si>
  <si>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</si>
  <si>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</si>
  <si>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</si>
  <si>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</si>
  <si>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</si>
  <si>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</si>
  <si>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</si>
  <si>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</si>
  <si>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</si>
  <si>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</si>
  <si>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</si>
  <si>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</si>
  <si>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</si>
  <si>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</si>
  <si>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</si>
  <si>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</si>
  <si>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</si>
  <si>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</si>
  <si>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</si>
  <si>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</si>
  <si>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</si>
  <si>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</si>
  <si>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</si>
  <si>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</si>
  <si>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</si>
  <si>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</si>
  <si>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</si>
  <si>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</si>
  <si>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</si>
  <si>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</si>
  <si>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</si>
  <si>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</si>
  <si>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</si>
  <si>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</si>
  <si>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</si>
  <si>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</si>
  <si>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</si>
  <si>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</si>
  <si>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</si>
  <si>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</si>
  <si>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</si>
  <si>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</si>
  <si>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</si>
  <si>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</si>
  <si>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</si>
  <si>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</si>
  <si>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</si>
  <si>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</si>
  <si>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</si>
  <si>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</si>
  <si>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</si>
  <si>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</si>
  <si>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</si>
  <si>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</si>
  <si>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</si>
  <si>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</si>
  <si>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</si>
  <si>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</si>
  <si>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</si>
  <si>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</si>
  <si>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</si>
  <si>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</si>
  <si>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</si>
  <si>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</si>
  <si>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</si>
  <si>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</si>
  <si>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</si>
  <si>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</si>
  <si>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</si>
  <si>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</si>
  <si>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</si>
  <si>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</si>
  <si>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</si>
  <si>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</si>
  <si>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</si>
  <si>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</si>
  <si>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</si>
  <si>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</si>
  <si>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</si>
  <si>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</si>
  <si>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</si>
  <si>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</si>
  <si>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</si>
  <si>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</si>
  <si>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</si>
  <si>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</si>
  <si>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</si>
  <si>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</si>
  <si>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</si>
  <si>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</si>
  <si>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</si>
  <si>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</si>
  <si>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</si>
  <si>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</si>
  <si>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</si>
  <si>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</si>
  <si>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</si>
  <si>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</si>
  <si>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</si>
  <si>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</si>
  <si>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</si>
  <si>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</si>
  <si>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</si>
  <si>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</si>
  <si>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</si>
  <si>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</si>
  <si>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</si>
  <si>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</si>
  <si>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</si>
  <si>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</si>
  <si>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</si>
  <si>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</si>
  <si>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</si>
  <si>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</si>
  <si>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</si>
  <si>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</si>
  <si>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</si>
  <si>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</si>
  <si>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</si>
  <si>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</si>
  <si>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</si>
  <si>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</si>
  <si>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</si>
  <si>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</si>
  <si>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</si>
  <si>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</si>
  <si>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</si>
  <si>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</si>
  <si>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</si>
  <si>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</si>
  <si>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</si>
  <si>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</si>
  <si>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</si>
  <si>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</si>
  <si>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</si>
  <si>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</si>
  <si>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</si>
  <si>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</si>
  <si>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</si>
  <si>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</si>
  <si>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</si>
  <si>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</si>
  <si>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</si>
  <si>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</si>
  <si>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</si>
  <si>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</si>
  <si>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</si>
  <si>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</si>
  <si>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</si>
  <si>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</si>
  <si>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</si>
  <si>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</si>
  <si>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</si>
  <si>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</si>
  <si>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</si>
  <si>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</si>
  <si>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</si>
  <si>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</si>
  <si>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</si>
  <si>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</si>
  <si>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</si>
  <si>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</si>
  <si>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</si>
  <si>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</si>
  <si>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</si>
  <si>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</si>
  <si>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</si>
  <si>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</si>
  <si>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</si>
  <si>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</si>
  <si>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</si>
  <si>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</si>
  <si>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</si>
  <si>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</si>
  <si>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</si>
  <si>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</si>
  <si>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</si>
  <si>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</si>
  <si>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</si>
  <si>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</si>
  <si>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</si>
  <si>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</si>
  <si>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</si>
  <si>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</si>
  <si>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</si>
  <si>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</si>
  <si>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</si>
  <si>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</si>
  <si>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</si>
  <si>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</si>
  <si>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</si>
  <si>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</si>
  <si>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</si>
  <si>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</si>
  <si>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</si>
  <si>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</si>
  <si>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</si>
  <si>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</si>
  <si>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</si>
  <si>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</si>
  <si>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</si>
  <si>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</si>
  <si>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</si>
  <si>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</si>
  <si>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</si>
  <si>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</si>
  <si>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</si>
  <si>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</si>
  <si>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</si>
  <si>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</si>
  <si>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</si>
  <si>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</si>
  <si>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</si>
  <si>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</si>
  <si>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</si>
  <si>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</si>
  <si>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</si>
  <si>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</si>
  <si>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</si>
  <si>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</si>
  <si>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</si>
  <si>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</si>
  <si>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</si>
  <si>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</si>
  <si>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</si>
  <si>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</si>
  <si>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</si>
  <si>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</si>
  <si>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</si>
  <si>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</si>
  <si>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</si>
  <si>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</si>
  <si>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</si>
  <si>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</si>
  <si>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</si>
  <si>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</si>
  <si>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</si>
  <si>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</si>
  <si>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</si>
  <si>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</si>
  <si>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</si>
  <si>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</si>
  <si>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</si>
  <si>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</si>
  <si>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</si>
  <si>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</si>
  <si>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</si>
  <si>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</si>
  <si>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</si>
  <si>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</si>
  <si>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</si>
  <si>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</si>
  <si>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</si>
  <si>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</si>
  <si>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</si>
  <si>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</si>
  <si>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</si>
  <si>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</si>
  <si>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</si>
  <si>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</si>
  <si>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</si>
  <si>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</si>
  <si>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</si>
  <si>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</si>
  <si>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</si>
  <si>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</si>
  <si>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</si>
  <si>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</si>
  <si>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</si>
  <si>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</si>
  <si>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</si>
  <si>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</si>
  <si>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</si>
  <si>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</si>
  <si>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</si>
  <si>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</si>
  <si>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</si>
  <si>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</si>
  <si>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</si>
  <si>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</si>
  <si>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</si>
  <si>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</si>
  <si>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</si>
  <si>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</si>
  <si>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</si>
  <si>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</si>
  <si>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</si>
  <si>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</si>
  <si>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</si>
  <si>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</si>
  <si>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</si>
  <si>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</si>
  <si>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</si>
  <si>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</si>
  <si>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</si>
  <si>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</si>
  <si>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</si>
  <si>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</si>
  <si>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</si>
  <si>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</si>
  <si>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</si>
  <si>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</si>
  <si>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</si>
  <si>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</si>
  <si>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</si>
  <si>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</si>
  <si>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</si>
  <si>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</si>
  <si>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</si>
  <si>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</si>
  <si>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</si>
  <si>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</si>
  <si>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</si>
  <si>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</si>
  <si>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</si>
  <si>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</si>
  <si>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</si>
  <si>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</si>
  <si>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</si>
  <si>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</si>
  <si>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</si>
  <si>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</si>
  <si>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</si>
  <si>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</si>
  <si>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</si>
  <si>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</si>
  <si>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</si>
  <si>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</si>
  <si>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</si>
  <si>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</si>
  <si>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</si>
  <si>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</si>
  <si>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</si>
  <si>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</si>
  <si>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</si>
  <si>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</si>
  <si>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</si>
  <si>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</si>
  <si>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</si>
  <si>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</si>
  <si>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</si>
  <si>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</si>
  <si>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</si>
  <si>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</si>
  <si>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</si>
  <si>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</si>
  <si>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</si>
  <si>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</si>
  <si>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</si>
  <si>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</si>
  <si>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</si>
  <si>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</si>
  <si>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</si>
  <si>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</si>
  <si>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</si>
  <si>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</si>
  <si>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</si>
  <si>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</si>
  <si>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</si>
  <si>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</si>
  <si>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</si>
  <si>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</si>
  <si>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</si>
  <si>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</si>
  <si>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</si>
  <si>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</si>
  <si>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</si>
  <si>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</si>
  <si>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</si>
  <si>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</si>
  <si>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</si>
  <si>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</si>
  <si>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</si>
  <si>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</si>
  <si>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</si>
  <si>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</si>
  <si>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</si>
  <si>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</si>
  <si>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</si>
  <si>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</si>
  <si>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</si>
  <si>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</si>
  <si>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</si>
  <si>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</si>
  <si>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</si>
  <si>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</si>
  <si>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</si>
  <si>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</si>
  <si>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</si>
  <si>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</si>
  <si>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</si>
  <si>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</si>
  <si>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</si>
  <si>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</si>
  <si>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</si>
  <si>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</si>
  <si>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</si>
  <si>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</si>
  <si>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</si>
  <si>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</si>
  <si>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</si>
  <si>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</si>
  <si>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</si>
  <si>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</si>
  <si>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</si>
  <si>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</si>
  <si>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</si>
  <si>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</si>
  <si>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</si>
  <si>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</si>
  <si>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</si>
  <si>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</si>
  <si>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</si>
  <si>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</si>
  <si>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</si>
  <si>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</si>
  <si>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</si>
  <si>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</si>
  <si>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</si>
  <si>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</si>
  <si>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</si>
  <si>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</si>
  <si>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</si>
  <si>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</si>
  <si>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</si>
  <si>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</si>
  <si>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</si>
  <si>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</si>
  <si>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</si>
  <si>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</si>
  <si>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</si>
  <si>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</si>
  <si>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</si>
  <si>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</si>
  <si>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</si>
  <si>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</si>
  <si>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</si>
  <si>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</si>
  <si>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</si>
  <si>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</si>
  <si>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</si>
  <si>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</si>
  <si>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</si>
  <si>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</si>
  <si>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</si>
  <si>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</si>
  <si>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</si>
  <si>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</si>
  <si>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</si>
  <si>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</si>
  <si>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</si>
  <si>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</si>
  <si>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</si>
  <si>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</si>
  <si>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</si>
  <si>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</si>
  <si>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</si>
  <si>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</si>
  <si>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</si>
  <si>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</si>
  <si>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</si>
  <si>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</si>
  <si>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</si>
  <si>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</si>
  <si>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</si>
  <si>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</si>
  <si>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</si>
  <si>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</si>
  <si>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</si>
  <si>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</si>
  <si>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</si>
  <si>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</si>
  <si>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</si>
  <si>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</si>
  <si>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</si>
  <si>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</si>
  <si>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</si>
  <si>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</si>
  <si>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</si>
  <si>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</si>
  <si>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</si>
  <si>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</si>
  <si>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</si>
  <si>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</si>
  <si>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</si>
  <si>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</si>
  <si>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</si>
  <si>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</si>
  <si>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</si>
  <si>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</si>
  <si>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</si>
  <si>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</si>
  <si>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</si>
  <si>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</si>
  <si>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</si>
  <si>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</si>
  <si>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</si>
  <si>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</si>
  <si>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</si>
  <si>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</si>
  <si>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</si>
  <si>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</si>
  <si>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</si>
  <si>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</si>
  <si>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</si>
  <si>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</si>
  <si>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</si>
  <si>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</si>
  <si>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</si>
  <si>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</si>
  <si>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</si>
  <si>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</si>
  <si>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</si>
  <si>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</si>
  <si>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</si>
  <si>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</si>
  <si>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</si>
  <si>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</si>
  <si>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</si>
  <si>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</si>
  <si>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</si>
  <si>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</si>
  <si>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</si>
  <si>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</si>
  <si>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</si>
  <si>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</si>
  <si>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</si>
  <si>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</si>
  <si>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</si>
  <si>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</si>
  <si>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</si>
  <si>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</si>
  <si>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</si>
  <si>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</si>
  <si>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</si>
  <si>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</si>
  <si>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</si>
  <si>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</si>
  <si>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</si>
  <si>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</si>
  <si>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</si>
  <si>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</si>
  <si>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</si>
  <si>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</si>
  <si>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</si>
  <si>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</si>
  <si>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</si>
  <si>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</si>
  <si>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</si>
  <si>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</si>
  <si>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</si>
  <si>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</si>
  <si>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</si>
  <si>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</si>
  <si>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</si>
  <si>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</si>
  <si>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</si>
  <si>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</si>
  <si>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</si>
  <si>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</si>
  <si>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</si>
  <si>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</si>
  <si>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</si>
  <si>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</si>
  <si>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</si>
  <si>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</si>
  <si>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</si>
  <si>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</si>
  <si>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</si>
  <si>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</si>
  <si>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</si>
  <si>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</si>
  <si>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</si>
  <si>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</si>
  <si>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</si>
  <si>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</si>
  <si>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</si>
  <si>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</si>
  <si>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</si>
  <si>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</si>
  <si>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</si>
  <si>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</si>
  <si>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</si>
  <si>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</si>
  <si>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</si>
  <si>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</si>
  <si>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</si>
  <si>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</si>
  <si>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</si>
  <si>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</si>
  <si>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</si>
  <si>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</si>
  <si>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</si>
  <si>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</si>
  <si>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</si>
  <si>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</si>
  <si>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</si>
  <si>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</si>
  <si>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</si>
  <si>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</si>
  <si>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</si>
  <si>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</si>
  <si>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</si>
  <si>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</si>
  <si>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</si>
  <si>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</si>
  <si>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</si>
  <si>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</si>
  <si>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</si>
  <si>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</si>
  <si>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</si>
  <si>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</si>
  <si>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</si>
  <si>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</si>
  <si>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</si>
  <si>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</si>
  <si>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</si>
  <si>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</si>
  <si>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</si>
  <si>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</si>
  <si>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</si>
  <si>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</si>
  <si>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</si>
  <si>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</si>
  <si>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</si>
  <si>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</si>
  <si>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</si>
  <si>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</si>
  <si>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</si>
  <si>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</si>
  <si>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</si>
  <si>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</si>
  <si>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</si>
  <si>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</si>
  <si>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</si>
  <si>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</si>
  <si>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</si>
  <si>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</si>
  <si>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</si>
  <si>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</si>
  <si>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</si>
  <si>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</si>
  <si>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</si>
  <si>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</si>
  <si>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</si>
  <si>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</si>
  <si>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</si>
  <si>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</si>
  <si>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</si>
  <si>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</si>
  <si>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</si>
  <si>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</si>
  <si>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</si>
  <si>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</si>
  <si>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</si>
  <si>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</si>
  <si>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</si>
  <si>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</si>
  <si>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</si>
  <si>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</si>
  <si>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</si>
  <si>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</si>
  <si>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</si>
  <si>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</si>
  <si>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</si>
  <si>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</si>
  <si>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</si>
  <si>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</si>
  <si>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</si>
  <si>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</si>
  <si>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</si>
  <si>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</si>
  <si>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</si>
  <si>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</si>
  <si>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</si>
  <si>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</si>
  <si>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</si>
  <si>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</si>
  <si>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</si>
  <si>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</si>
  <si>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</si>
  <si>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</si>
  <si>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</si>
  <si>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</si>
  <si>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</si>
  <si>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</si>
  <si>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</si>
  <si>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</si>
  <si>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</si>
  <si>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</si>
  <si>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</si>
  <si>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</si>
  <si>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</si>
  <si>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</si>
  <si>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</si>
  <si>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</si>
  <si>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</si>
  <si>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</si>
  <si>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</si>
  <si>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</si>
  <si>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</si>
  <si>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</si>
  <si>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</si>
  <si>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</si>
  <si>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</si>
  <si>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</si>
  <si>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</si>
  <si>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</si>
  <si>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</si>
  <si>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</si>
  <si>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</si>
  <si>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</si>
  <si>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</si>
  <si>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</si>
  <si>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</si>
  <si>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</si>
  <si>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</si>
  <si>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</si>
  <si>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</si>
  <si>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</si>
  <si>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</si>
  <si>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</si>
  <si>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</si>
  <si>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</si>
  <si>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</si>
  <si>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</si>
  <si>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</si>
  <si>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</si>
  <si>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</si>
  <si>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</si>
  <si>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</si>
  <si>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</si>
  <si>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</si>
  <si>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</si>
  <si>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</si>
  <si>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</si>
  <si>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</si>
  <si>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</si>
  <si>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</si>
  <si>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</si>
  <si>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</si>
  <si>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</si>
  <si>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</si>
  <si>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</si>
  <si>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</si>
  <si>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</si>
  <si>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</si>
  <si>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</si>
  <si>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</si>
  <si>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</si>
  <si>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</si>
  <si>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</si>
  <si>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</si>
  <si>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</si>
  <si>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</si>
  <si>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</si>
  <si>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</si>
  <si>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</si>
  <si>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</si>
  <si>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</si>
  <si>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</si>
  <si>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</si>
  <si>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</si>
  <si>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</si>
  <si>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</si>
  <si>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</si>
  <si>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</si>
  <si>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</si>
  <si>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</si>
  <si>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</si>
  <si>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</si>
  <si>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</si>
  <si>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</si>
  <si>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</si>
  <si>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</si>
  <si>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</si>
  <si>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</si>
  <si>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</si>
  <si>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</si>
  <si>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</si>
  <si>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</si>
  <si>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</si>
  <si>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</si>
  <si>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</si>
  <si>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</si>
  <si>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</si>
  <si>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</si>
  <si>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</si>
  <si>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</si>
  <si>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</si>
  <si>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</si>
  <si>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</si>
  <si>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</si>
  <si>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</si>
  <si>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</si>
  <si>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</si>
  <si>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</si>
  <si>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</si>
  <si>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</si>
  <si>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</si>
  <si>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</si>
  <si>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</si>
  <si>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</si>
  <si>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</si>
  <si>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</si>
  <si>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</si>
  <si>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</si>
  <si>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</si>
  <si>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</si>
  <si>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</si>
  <si>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</si>
  <si>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</si>
  <si>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</si>
  <si>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</si>
  <si>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</si>
  <si>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</si>
  <si>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</si>
  <si>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</si>
  <si>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</si>
  <si>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</si>
  <si>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</si>
  <si>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</si>
  <si>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</si>
  <si>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</si>
  <si>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</si>
  <si>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</si>
  <si>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</si>
  <si>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</si>
  <si>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</si>
  <si>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</si>
  <si>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</si>
  <si>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</si>
  <si>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</si>
  <si>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</si>
  <si>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</si>
  <si>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</si>
  <si>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</si>
  <si>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</si>
  <si>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</si>
  <si>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</si>
  <si>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</si>
  <si>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</si>
  <si>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</si>
  <si>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</si>
  <si>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</si>
  <si>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</si>
  <si>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</si>
  <si>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</si>
  <si>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</si>
  <si>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</si>
  <si>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</si>
  <si>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</si>
  <si>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</si>
  <si>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</si>
  <si>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</si>
  <si>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</si>
  <si>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</si>
  <si>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</si>
  <si>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</si>
  <si>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</si>
  <si>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</si>
  <si>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</si>
  <si>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</si>
  <si>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</si>
  <si>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</si>
  <si>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</si>
  <si>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</si>
  <si>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</si>
  <si>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</si>
  <si>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</si>
  <si>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</si>
  <si>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</si>
  <si>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</si>
  <si>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</si>
  <si>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</si>
  <si>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</si>
  <si>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</si>
  <si>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</si>
  <si>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</si>
  <si>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</si>
  <si>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</si>
  <si>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</si>
  <si>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</si>
  <si>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</si>
  <si>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</si>
  <si>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</si>
  <si>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</si>
  <si>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</si>
  <si>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</si>
  <si>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</si>
  <si>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</si>
  <si>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</si>
  <si>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</si>
  <si>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</si>
  <si>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</si>
  <si>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</si>
  <si>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</si>
  <si>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</si>
  <si>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</si>
  <si>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</si>
  <si>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</si>
  <si>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</si>
  <si>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</si>
  <si>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</si>
  <si>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</si>
  <si>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</si>
  <si>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</si>
  <si>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</si>
  <si>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</si>
  <si>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</si>
  <si>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</si>
  <si>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</si>
  <si>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</si>
  <si>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</si>
  <si>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</si>
  <si>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</si>
  <si>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</si>
  <si>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</si>
  <si>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</si>
  <si>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</si>
  <si>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</si>
  <si>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</si>
  <si>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</si>
  <si>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</si>
  <si>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</si>
  <si>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</si>
  <si>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</si>
  <si>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</si>
  <si>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</si>
  <si>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</si>
  <si>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</si>
  <si>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</si>
  <si>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</si>
  <si>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</si>
  <si>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</si>
  <si>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</si>
  <si>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</si>
  <si>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</si>
  <si>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</si>
  <si>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</si>
  <si>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</si>
  <si>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</si>
  <si>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</si>
  <si>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</si>
  <si>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</si>
  <si>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</si>
  <si>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</si>
  <si>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</si>
  <si>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</si>
  <si>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</si>
  <si>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</si>
  <si>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</si>
  <si>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</si>
  <si>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</si>
  <si>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</si>
  <si>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</si>
  <si>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</si>
  <si>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</si>
  <si>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</si>
  <si>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</si>
  <si>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</si>
  <si>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</si>
  <si>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</si>
  <si>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</si>
  <si>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</si>
  <si>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</si>
  <si>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</si>
  <si>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</si>
  <si>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</si>
  <si>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</si>
  <si>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</si>
  <si>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</si>
  <si>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</si>
  <si>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</si>
  <si>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</si>
  <si>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</si>
  <si>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</si>
  <si>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</si>
  <si>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</si>
  <si>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</si>
  <si>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</si>
  <si>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</si>
  <si>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</si>
  <si>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</si>
  <si>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</si>
  <si>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</si>
  <si>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</si>
  <si>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</si>
  <si>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</si>
  <si>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</si>
  <si>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</si>
  <si>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</si>
  <si>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</si>
  <si>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</si>
  <si>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</si>
  <si>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</si>
  <si>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</si>
  <si>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</si>
  <si>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</si>
  <si>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</si>
  <si>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</si>
  <si>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</si>
  <si>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</si>
  <si>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</si>
  <si>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</si>
  <si>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</si>
  <si>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</si>
  <si>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</si>
  <si>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</si>
  <si>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</si>
  <si>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</si>
  <si>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</si>
  <si>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</si>
  <si>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</si>
  <si>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</si>
  <si>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</si>
  <si>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</si>
  <si>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</si>
  <si>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</si>
  <si>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</si>
  <si>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</si>
  <si>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</si>
  <si>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</si>
  <si>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</si>
  <si>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</si>
  <si>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</si>
  <si>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</si>
  <si>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</si>
  <si>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</si>
  <si>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</si>
  <si>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</si>
  <si>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</si>
  <si>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</si>
  <si>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</si>
  <si>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</si>
  <si>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</si>
  <si>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</si>
  <si>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</si>
  <si>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</si>
  <si>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</si>
  <si>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</si>
  <si>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</si>
  <si>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</si>
  <si>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</si>
  <si>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</si>
  <si>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</si>
  <si>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</si>
  <si>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</si>
  <si>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</si>
  <si>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</si>
  <si>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</si>
  <si>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</si>
  <si>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</si>
  <si>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</si>
  <si>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</si>
  <si>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</si>
  <si>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</si>
  <si>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</si>
  <si>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</si>
  <si>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</si>
  <si>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</si>
  <si>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</si>
  <si>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</si>
  <si>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</si>
  <si>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</si>
  <si>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</si>
  <si>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</si>
  <si>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</si>
  <si>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</si>
  <si>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</si>
  <si>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</si>
  <si>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</si>
  <si>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</si>
  <si>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</si>
  <si>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</si>
  <si>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</si>
  <si>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</si>
  <si>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</si>
  <si>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</si>
  <si>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</si>
  <si>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</si>
  <si>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</si>
  <si>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</si>
  <si>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</si>
  <si>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</si>
  <si>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</si>
  <si>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</si>
  <si>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</si>
  <si>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</si>
  <si>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</si>
  <si>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</si>
  <si>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</si>
  <si>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</si>
  <si>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</si>
  <si>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</si>
  <si>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</si>
  <si>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</si>
  <si>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</si>
  <si>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</si>
  <si>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</si>
  <si>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</si>
  <si>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</si>
  <si>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</si>
  <si>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</si>
  <si>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</si>
  <si>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</si>
  <si>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</si>
  <si>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</si>
  <si>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</si>
  <si>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</si>
  <si>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</si>
  <si>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</si>
  <si>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</si>
  <si>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</si>
  <si>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</si>
  <si>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</si>
  <si>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</si>
  <si>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</si>
  <si>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</si>
  <si>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</si>
  <si>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</si>
  <si>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</si>
  <si>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</si>
  <si>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</si>
  <si>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</si>
  <si>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</si>
  <si>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</si>
  <si>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</si>
  <si>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</si>
  <si>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</si>
  <si>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</si>
  <si>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</si>
  <si>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</si>
  <si>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</si>
  <si>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</si>
  <si>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</si>
  <si>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</si>
  <si>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</si>
  <si>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</si>
  <si>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</si>
  <si>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</si>
  <si>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</si>
  <si>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</si>
  <si>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</si>
  <si>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</si>
  <si>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</si>
  <si>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</si>
  <si>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</si>
  <si>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</si>
  <si>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</si>
  <si>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</si>
  <si>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</si>
  <si>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</si>
  <si>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</si>
  <si>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</si>
  <si>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</si>
  <si>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</si>
  <si>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</si>
  <si>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</si>
  <si>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</si>
  <si>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</si>
  <si>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</si>
  <si>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</si>
  <si>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</si>
  <si>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</si>
  <si>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</si>
  <si>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</si>
  <si>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</si>
  <si>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</si>
  <si>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</si>
  <si>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</si>
  <si>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</si>
  <si>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</si>
  <si>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</si>
  <si>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</si>
  <si>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</si>
  <si>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</si>
  <si>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</si>
  <si>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</si>
  <si>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</si>
  <si>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</si>
  <si>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</si>
  <si>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</si>
  <si>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</si>
  <si>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</si>
  <si>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</si>
  <si>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</si>
  <si>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</si>
  <si>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</si>
  <si>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</si>
  <si>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</si>
  <si>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</si>
  <si>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</si>
  <si>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</si>
  <si>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</si>
  <si>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</si>
  <si>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</si>
  <si>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</si>
  <si>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</si>
  <si>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</si>
  <si>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</si>
  <si>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</si>
  <si>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</si>
  <si>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</si>
  <si>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</si>
  <si>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</si>
  <si>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</si>
  <si>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</si>
  <si>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</si>
  <si>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</si>
  <si>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</si>
  <si>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</si>
  <si>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</si>
  <si>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</si>
  <si>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</si>
  <si>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</si>
  <si>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</si>
  <si>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</si>
  <si>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</si>
  <si>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</si>
  <si>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</si>
  <si>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</si>
  <si>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</si>
  <si>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</si>
  <si>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</si>
  <si>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</si>
  <si>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</si>
  <si>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</si>
  <si>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</si>
  <si>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</si>
  <si>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</si>
  <si>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</si>
  <si>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</si>
  <si>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</si>
  <si>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</si>
  <si>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</si>
  <si>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</si>
  <si>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</si>
  <si>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</si>
  <si>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</si>
  <si>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</si>
  <si>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</si>
  <si>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</si>
  <si>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</si>
  <si>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</si>
  <si>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</si>
  <si>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</si>
  <si>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</si>
  <si>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</si>
  <si>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</si>
  <si>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</si>
  <si>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</si>
  <si>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</si>
  <si>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</si>
  <si>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</si>
  <si>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</si>
  <si>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</si>
  <si>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</si>
  <si>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</si>
  <si>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</si>
  <si>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</si>
  <si>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</si>
  <si>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</si>
  <si>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</si>
  <si>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</si>
  <si>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</si>
  <si>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</si>
  <si>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</si>
  <si>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</si>
  <si>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</si>
  <si>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</si>
  <si>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</si>
  <si>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</si>
  <si>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</si>
  <si>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</si>
  <si>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</si>
  <si>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</si>
  <si>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</si>
  <si>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</si>
  <si>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</si>
  <si>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</si>
  <si>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</si>
  <si>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</si>
  <si>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</si>
  <si>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</si>
  <si>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</si>
  <si>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</si>
  <si>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</si>
  <si>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</si>
  <si>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</si>
  <si>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</si>
  <si>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</si>
  <si>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</si>
  <si>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</si>
  <si>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</si>
  <si>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</si>
  <si>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</si>
  <si>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</si>
  <si>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</si>
  <si>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</si>
  <si>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</si>
  <si>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</si>
  <si>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</si>
  <si>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</si>
  <si>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</si>
  <si>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</si>
  <si>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</si>
  <si>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</si>
  <si>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</si>
  <si>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</si>
  <si>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</si>
  <si>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</si>
  <si>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</si>
  <si>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</si>
  <si>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</si>
  <si>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</si>
  <si>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</si>
  <si>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</si>
  <si>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</si>
  <si>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</si>
  <si>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</si>
  <si>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</si>
  <si>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</si>
  <si>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</si>
  <si>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</si>
  <si>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</si>
  <si>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</si>
  <si>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</si>
  <si>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</si>
  <si>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</si>
  <si>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</si>
  <si>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</si>
  <si>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</si>
  <si>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</si>
  <si>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</si>
  <si>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</si>
  <si>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</si>
  <si>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</si>
  <si>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</si>
  <si>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</si>
  <si>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</si>
  <si>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</si>
  <si>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</si>
  <si>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</si>
  <si>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</si>
  <si>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</si>
  <si>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</si>
  <si>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</si>
  <si>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</si>
  <si>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</si>
  <si>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</si>
  <si>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</si>
  <si>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</si>
  <si>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</si>
  <si>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</si>
  <si>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</si>
  <si>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</si>
  <si>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</si>
  <si>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</si>
  <si>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</si>
  <si>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</si>
  <si>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</si>
  <si>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</si>
  <si>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</si>
  <si>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</si>
  <si>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</si>
  <si>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</si>
  <si>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</si>
  <si>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</si>
  <si>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</si>
  <si>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</si>
  <si>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</si>
  <si>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</si>
  <si>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</si>
  <si>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</si>
  <si>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</si>
  <si>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</si>
  <si>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</si>
  <si>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</si>
  <si>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</si>
  <si>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</si>
  <si>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</si>
  <si>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</si>
  <si>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</si>
  <si>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</si>
  <si>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</si>
  <si>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</si>
  <si>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</si>
  <si>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</si>
  <si>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</si>
  <si>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</si>
  <si>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</si>
  <si>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</si>
  <si>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</si>
  <si>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</si>
  <si>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</si>
  <si>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</si>
  <si>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</si>
  <si>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</si>
  <si>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</si>
  <si>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</si>
  <si>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</si>
  <si>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</si>
  <si>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</si>
  <si>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</si>
  <si>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</si>
  <si>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</si>
  <si>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</si>
  <si>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</si>
  <si>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</si>
  <si>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</si>
  <si>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</si>
  <si>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</si>
  <si>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</si>
  <si>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</si>
  <si>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</si>
  <si>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</si>
  <si>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</si>
  <si>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</si>
  <si>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</si>
  <si>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</si>
  <si>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</si>
  <si>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</si>
  <si>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</si>
  <si>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</si>
  <si>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</si>
  <si>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</si>
  <si>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</si>
  <si>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</si>
  <si>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</si>
  <si>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</si>
  <si>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</si>
  <si>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</si>
  <si>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</si>
  <si>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</si>
  <si>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</si>
  <si>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</si>
  <si>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</si>
  <si>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</si>
  <si>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</si>
  <si>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</si>
  <si>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</si>
  <si>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</si>
  <si>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</si>
  <si>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</si>
  <si>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</si>
  <si>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</si>
  <si>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</si>
  <si>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</si>
  <si>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</si>
  <si>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</si>
  <si>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</si>
  <si>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</si>
  <si>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</si>
  <si>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</si>
  <si>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</si>
  <si>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</si>
  <si>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</si>
  <si>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</si>
  <si>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</si>
  <si>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</si>
  <si>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</si>
  <si>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</si>
  <si>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</si>
  <si>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</si>
  <si>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</si>
  <si>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</si>
  <si>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</si>
  <si>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</si>
  <si>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</si>
  <si>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</si>
  <si>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</si>
  <si>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</si>
  <si>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</si>
  <si>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</si>
  <si>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</si>
  <si>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</si>
  <si>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</si>
  <si>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</si>
  <si>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</si>
  <si>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</si>
  <si>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</si>
  <si>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</si>
  <si>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</si>
  <si>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</si>
  <si>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</si>
  <si>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</si>
  <si>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</si>
  <si>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</si>
  <si>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</si>
  <si>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</si>
  <si>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</si>
  <si>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</si>
  <si>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</si>
  <si>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</si>
  <si>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</si>
  <si>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</si>
  <si>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</si>
  <si>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</si>
  <si>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</si>
  <si>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</si>
  <si>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</si>
  <si>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</si>
  <si>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</si>
  <si>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</si>
  <si>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</si>
  <si>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</si>
  <si>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</si>
  <si>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</si>
  <si>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</si>
  <si>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</si>
  <si>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</si>
  <si>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</si>
  <si>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</si>
  <si>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</si>
  <si>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</si>
  <si>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</si>
  <si>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</si>
  <si>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</si>
  <si>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</si>
  <si>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</si>
  <si>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</si>
  <si>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</si>
  <si>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</si>
  <si>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</si>
  <si>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</si>
  <si>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</si>
  <si>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</si>
  <si>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</si>
  <si>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</si>
  <si>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</si>
  <si>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</si>
  <si>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</si>
  <si>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</si>
  <si>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</si>
  <si>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</si>
  <si>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</si>
  <si>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</si>
  <si>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</si>
  <si>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</si>
  <si>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</si>
  <si>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</si>
  <si>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</si>
  <si>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</si>
  <si>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</si>
  <si>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</si>
  <si>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</si>
  <si>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</si>
  <si>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</si>
  <si>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</si>
  <si>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</si>
  <si>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</si>
  <si>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</si>
  <si>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</si>
  <si>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</si>
  <si>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</si>
  <si>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</si>
  <si>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</si>
  <si>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</si>
  <si>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</si>
  <si>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</si>
  <si>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</si>
  <si>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</si>
  <si>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</si>
  <si>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</si>
  <si>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</si>
  <si>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</si>
  <si>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</si>
  <si>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</si>
  <si>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</si>
  <si>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</si>
  <si>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</si>
  <si>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</si>
  <si>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</si>
  <si>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</si>
  <si>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</si>
  <si>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</si>
  <si>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</si>
  <si>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</si>
  <si>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</si>
  <si>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</si>
  <si>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</si>
  <si>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</si>
  <si>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</si>
  <si>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</si>
  <si>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</si>
  <si>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</si>
  <si>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</si>
  <si>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</si>
  <si>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</si>
  <si>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</si>
  <si>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</si>
  <si>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</si>
  <si>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</si>
  <si>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</si>
  <si>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</si>
  <si>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</si>
  <si>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</si>
  <si>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</si>
  <si>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</si>
  <si>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</si>
  <si>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</si>
  <si>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</si>
  <si>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</si>
  <si>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</si>
  <si>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</si>
  <si>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</si>
  <si>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</si>
  <si>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</si>
  <si>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</si>
  <si>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</si>
  <si>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</si>
  <si>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</si>
  <si>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</si>
  <si>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</si>
  <si>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</si>
  <si>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</si>
  <si>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</si>
  <si>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</si>
  <si>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</si>
  <si>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</si>
  <si>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</si>
  <si>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</si>
  <si>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</si>
  <si>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</si>
  <si>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</si>
  <si>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</si>
  <si>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</si>
  <si>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</si>
  <si>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</si>
  <si>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</si>
  <si>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</si>
  <si>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</si>
  <si>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</si>
  <si>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</si>
  <si>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</si>
  <si>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</si>
  <si>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</si>
  <si>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</si>
  <si>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</si>
  <si>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</si>
  <si>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</si>
  <si>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</si>
  <si>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</si>
  <si>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</si>
  <si>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</si>
  <si>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</si>
  <si>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</si>
  <si>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</si>
  <si>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</si>
  <si>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</si>
  <si>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</si>
  <si>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</si>
  <si>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</si>
  <si>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</si>
  <si>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</si>
  <si>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</si>
  <si>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</si>
  <si>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</si>
  <si>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</si>
  <si>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</si>
  <si>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</si>
  <si>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</si>
  <si>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</si>
  <si>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</si>
  <si>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</si>
  <si>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</si>
  <si>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</si>
  <si>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</si>
  <si>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</si>
  <si>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</si>
  <si>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</si>
  <si>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</si>
  <si>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</si>
  <si>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</si>
  <si>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</si>
  <si>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</si>
  <si>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</si>
  <si>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</si>
  <si>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</si>
  <si>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</si>
  <si>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</si>
  <si>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</si>
  <si>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</si>
  <si>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</si>
  <si>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</si>
  <si>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</si>
  <si>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</si>
  <si>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</si>
  <si>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</si>
  <si>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</si>
  <si>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</si>
  <si>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</si>
  <si>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</si>
  <si>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</si>
  <si>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</si>
  <si>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</si>
  <si>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</si>
  <si>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</si>
  <si>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</si>
  <si>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</si>
  <si>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</si>
  <si>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</si>
  <si>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</si>
  <si>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</si>
  <si>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</si>
  <si>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</si>
  <si>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</si>
  <si>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</si>
  <si>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</si>
  <si>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</si>
  <si>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</si>
  <si>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</si>
  <si>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</si>
  <si>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</si>
  <si>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</si>
  <si>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</si>
  <si>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</si>
  <si>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</si>
  <si>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</si>
  <si>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</si>
  <si>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</si>
  <si>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</si>
  <si>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</si>
  <si>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</si>
  <si>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</si>
  <si>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</si>
  <si>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</si>
  <si>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</si>
  <si>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</si>
  <si>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</si>
  <si>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</si>
  <si>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</si>
  <si>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</si>
  <si>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</si>
  <si>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</si>
  <si>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</si>
  <si>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</si>
  <si>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</si>
  <si>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</si>
  <si>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</si>
  <si>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</si>
  <si>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</si>
  <si>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</si>
  <si>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</si>
  <si>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</si>
  <si>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</si>
  <si>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</si>
  <si>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</si>
  <si>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</si>
  <si>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</si>
  <si>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</si>
  <si>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</si>
  <si>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</si>
  <si>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</si>
  <si>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</si>
  <si>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</si>
  <si>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</si>
  <si>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</si>
  <si>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</si>
  <si>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</si>
  <si>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</si>
  <si>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</si>
  <si>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</si>
  <si>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</si>
  <si>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</si>
  <si>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</si>
  <si>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</si>
  <si>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</si>
  <si>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</si>
  <si>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</si>
  <si>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</si>
  <si>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</si>
  <si>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</si>
  <si>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</si>
  <si>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</si>
  <si>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</si>
  <si>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</si>
  <si>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</si>
  <si>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</si>
  <si>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</si>
  <si>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</si>
  <si>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</si>
  <si>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</si>
  <si>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</si>
  <si>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</si>
  <si>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</si>
  <si>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</si>
  <si>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</si>
  <si>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</si>
  <si>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</si>
  <si>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</si>
  <si>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</si>
  <si>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</si>
  <si>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</si>
  <si>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</si>
  <si>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</si>
  <si>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</si>
  <si>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</si>
  <si>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</si>
  <si>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</si>
  <si>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</si>
  <si>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</si>
  <si>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</si>
  <si>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</si>
  <si>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</si>
  <si>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</si>
  <si>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</si>
  <si>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</si>
  <si>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</si>
  <si>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</si>
  <si>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</si>
  <si>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</si>
  <si>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</si>
  <si>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</si>
  <si>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</si>
  <si>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</si>
  <si>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</si>
  <si>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</si>
  <si>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</si>
  <si>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</si>
  <si>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</si>
  <si>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</si>
  <si>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</si>
  <si>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</si>
  <si>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</si>
  <si>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</si>
  <si>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</si>
  <si>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</si>
  <si>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</si>
  <si>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</si>
  <si>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</si>
  <si>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</si>
  <si>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</si>
  <si>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</si>
  <si>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</si>
  <si>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</si>
  <si>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</si>
  <si>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</si>
  <si>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</si>
  <si>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</si>
  <si>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</si>
  <si>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</si>
  <si>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</si>
  <si>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</si>
  <si>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</si>
  <si>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</si>
  <si>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</si>
  <si>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</si>
  <si>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</si>
  <si>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</si>
  <si>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</si>
  <si>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</si>
  <si>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</si>
  <si>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</si>
  <si>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</si>
  <si>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</si>
  <si>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</si>
  <si>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</si>
  <si>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</si>
  <si>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</si>
  <si>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</si>
  <si>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</si>
  <si>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</si>
  <si>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</si>
  <si>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</si>
  <si>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</si>
  <si>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</si>
  <si>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</si>
  <si>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</si>
  <si>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</si>
  <si>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</si>
  <si>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</si>
  <si>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</si>
  <si>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</si>
  <si>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</si>
  <si>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</si>
  <si>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</si>
  <si>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</si>
  <si>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</si>
  <si>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</si>
  <si>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</si>
  <si>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</si>
  <si>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</si>
  <si>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</si>
  <si>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</si>
  <si>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</si>
  <si>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</si>
  <si>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</si>
  <si>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</si>
  <si>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</si>
  <si>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</si>
  <si>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</si>
  <si>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</si>
  <si>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</si>
  <si>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</si>
  <si>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</si>
  <si>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</si>
  <si>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</si>
  <si>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</si>
  <si>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</si>
  <si>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</si>
  <si>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</si>
  <si>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</si>
  <si>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</si>
  <si>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</si>
  <si>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</si>
  <si>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</si>
  <si>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</si>
  <si>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</si>
  <si>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</si>
  <si>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</si>
  <si>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</si>
  <si>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</si>
  <si>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</si>
  <si>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</si>
  <si>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</si>
  <si>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</si>
  <si>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</si>
  <si>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</si>
  <si>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</si>
  <si>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</si>
  <si>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</si>
  <si>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</si>
  <si>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</si>
  <si>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</si>
  <si>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</si>
  <si>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</si>
  <si>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</si>
  <si>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</si>
  <si>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</si>
  <si>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</si>
  <si>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</si>
  <si>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</si>
  <si>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</si>
  <si>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</si>
  <si>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</si>
  <si>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</si>
  <si>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</si>
  <si>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</si>
  <si>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</si>
  <si>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</si>
  <si>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</si>
  <si>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</si>
  <si>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</si>
  <si>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</si>
  <si>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</si>
  <si>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</si>
  <si>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</si>
  <si>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</si>
  <si>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</si>
  <si>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</si>
  <si>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</si>
  <si>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</si>
  <si>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</si>
  <si>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</si>
  <si>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</si>
  <si>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</si>
  <si>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</si>
  <si>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</si>
  <si>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</si>
  <si>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</si>
  <si>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</si>
  <si>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</si>
  <si>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</si>
  <si>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</si>
  <si>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</si>
  <si>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</si>
  <si>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</si>
  <si>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</si>
  <si>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</si>
  <si>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</si>
  <si>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</si>
  <si>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</si>
  <si>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</si>
  <si>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</si>
  <si>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</si>
  <si>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</si>
  <si>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</si>
  <si>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</si>
  <si>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</si>
  <si>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</si>
  <si>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</si>
  <si>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</si>
  <si>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</si>
  <si>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</si>
  <si>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</si>
  <si>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</si>
  <si>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</si>
  <si>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</si>
  <si>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</si>
  <si>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</si>
  <si>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</si>
  <si>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</si>
  <si>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</si>
  <si>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</si>
  <si>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</si>
  <si>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</si>
  <si>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</si>
  <si>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</si>
  <si>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</si>
  <si>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</si>
  <si>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</si>
  <si>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</si>
  <si>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</si>
  <si>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</si>
  <si>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</si>
  <si>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</si>
  <si>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</si>
  <si>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</si>
  <si>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</si>
  <si>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</si>
  <si>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</si>
  <si>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</si>
  <si>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</si>
  <si>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</si>
  <si>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</si>
  <si>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</si>
  <si>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</si>
  <si>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</si>
  <si>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</si>
  <si>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</si>
  <si>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</si>
  <si>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</si>
  <si>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</si>
  <si>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</si>
  <si>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</si>
  <si>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</si>
  <si>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</si>
  <si>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</si>
  <si>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</si>
  <si>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</si>
  <si>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</si>
  <si>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</si>
  <si>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</si>
  <si>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</si>
  <si>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</si>
  <si>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</si>
  <si>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</si>
  <si>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</si>
  <si>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</si>
  <si>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</si>
  <si>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</si>
  <si>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</si>
  <si>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</si>
  <si>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</si>
  <si>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</si>
  <si>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</si>
  <si>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</si>
  <si>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</si>
  <si>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</si>
  <si>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</si>
  <si>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</si>
  <si>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</si>
  <si>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</si>
  <si>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</si>
  <si>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</si>
  <si>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</si>
  <si>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</si>
  <si>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</si>
  <si>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</si>
  <si>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</si>
  <si>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</si>
  <si>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</si>
  <si>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</si>
  <si>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</si>
  <si>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</si>
  <si>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</si>
  <si>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</si>
  <si>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</si>
  <si>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</si>
  <si>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</si>
  <si>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</si>
  <si>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</si>
  <si>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</si>
  <si>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</si>
  <si>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</si>
  <si>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</si>
  <si>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</si>
  <si>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</si>
  <si>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</si>
  <si>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</si>
  <si>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</si>
  <si>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</si>
  <si>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</si>
  <si>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</si>
  <si>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</si>
  <si>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</si>
  <si>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</si>
  <si>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</si>
  <si>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</si>
  <si>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</si>
  <si>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</si>
  <si>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</si>
  <si>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</si>
  <si>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</si>
  <si>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</si>
  <si>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</si>
  <si>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</si>
  <si>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</si>
  <si>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</si>
  <si>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</si>
  <si>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</si>
  <si>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</si>
  <si>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</si>
  <si>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</si>
  <si>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</si>
  <si>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</si>
  <si>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</si>
  <si>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</si>
  <si>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</si>
  <si>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</si>
  <si>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</si>
  <si>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</si>
  <si>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</si>
  <si>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</si>
  <si>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</si>
  <si>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</si>
  <si>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</si>
  <si>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</si>
  <si>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</si>
  <si>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</si>
  <si>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</si>
  <si>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</si>
  <si>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</si>
  <si>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</si>
  <si>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</si>
  <si>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</si>
  <si>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</si>
  <si>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</si>
  <si>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</si>
  <si>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</si>
  <si>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</si>
  <si>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</si>
  <si>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</si>
  <si>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</si>
  <si>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</si>
  <si>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</si>
  <si>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</si>
  <si>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</si>
  <si>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</si>
  <si>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</si>
  <si>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</si>
  <si>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</si>
  <si>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</si>
  <si>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</si>
  <si>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</si>
  <si>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</si>
  <si>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</si>
  <si>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</si>
  <si>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</si>
  <si>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</si>
  <si>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</si>
  <si>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</si>
  <si>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</si>
  <si>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</si>
  <si>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</si>
  <si>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</si>
  <si>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</si>
  <si>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</si>
  <si>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</si>
  <si>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</si>
  <si>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</si>
  <si>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</si>
  <si>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</si>
  <si>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</si>
  <si>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</si>
  <si>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</si>
  <si>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</si>
  <si>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</si>
  <si>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</si>
  <si>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</si>
  <si>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</si>
  <si>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</si>
  <si>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</si>
  <si>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</si>
  <si>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</si>
  <si>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</si>
  <si>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</si>
  <si>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</si>
  <si>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</si>
  <si>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</si>
  <si>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</si>
  <si>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</si>
  <si>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</si>
  <si>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</si>
  <si>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</si>
  <si>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</si>
  <si>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</si>
  <si>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</si>
  <si>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</si>
  <si>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</si>
  <si>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</si>
  <si>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</si>
  <si>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</si>
  <si>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</si>
  <si>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</si>
  <si>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</si>
  <si>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</si>
  <si>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</si>
  <si>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</si>
  <si>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</si>
  <si>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</si>
  <si>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</si>
  <si>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</si>
  <si>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</si>
  <si>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</si>
  <si>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</si>
  <si>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</si>
  <si>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</si>
  <si>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</si>
  <si>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</si>
  <si>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</si>
  <si>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</si>
  <si>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</si>
  <si>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</si>
  <si>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</si>
  <si>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</si>
  <si>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</si>
  <si>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</si>
  <si>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</si>
  <si>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</si>
  <si>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</si>
  <si>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</si>
  <si>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</si>
  <si>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</si>
  <si>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</si>
  <si>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</si>
  <si>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</si>
  <si>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</si>
  <si>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</si>
  <si>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</si>
  <si>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</si>
  <si>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</si>
  <si>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</si>
  <si>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</si>
  <si>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</si>
  <si>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</si>
  <si>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</si>
  <si>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</si>
  <si>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</si>
  <si>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</si>
  <si>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</si>
  <si>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</si>
  <si>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</si>
  <si>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</si>
  <si>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</si>
  <si>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</si>
  <si>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</si>
  <si>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</si>
  <si>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</si>
  <si>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</si>
  <si>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</si>
  <si>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</si>
  <si>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</si>
  <si>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</si>
  <si>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</si>
  <si>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</si>
  <si>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</si>
  <si>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</si>
  <si>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</si>
  <si>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</si>
  <si>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</si>
  <si>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</si>
  <si>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</si>
  <si>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</si>
  <si>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</si>
  <si>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</si>
  <si>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</si>
  <si>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</si>
  <si>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</si>
  <si>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</si>
  <si>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</si>
  <si>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</si>
  <si>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</si>
  <si>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</si>
  <si>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</si>
  <si>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</si>
  <si>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</si>
  <si>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</si>
  <si>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</si>
  <si>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</si>
  <si>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</si>
  <si>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</si>
  <si>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</si>
  <si>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</si>
  <si>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</si>
  <si>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</si>
  <si>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</si>
  <si>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</si>
  <si>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</si>
  <si>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</si>
  <si>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</si>
  <si>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</si>
  <si>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</si>
  <si>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</si>
  <si>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</si>
  <si>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</si>
  <si>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</si>
  <si>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</si>
  <si>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</si>
  <si>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</si>
  <si>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</si>
  <si>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</si>
  <si>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</si>
  <si>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</si>
  <si>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</si>
  <si>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</si>
  <si>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</si>
  <si>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</si>
  <si>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</si>
  <si>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</si>
  <si>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</si>
  <si>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</si>
  <si>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</si>
  <si>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</si>
  <si>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</si>
  <si>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</si>
  <si>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</si>
  <si>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</si>
  <si>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</si>
  <si>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</si>
  <si>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</si>
  <si>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</si>
  <si>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</si>
  <si>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</si>
  <si>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</si>
  <si>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</si>
  <si>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</si>
  <si>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</si>
  <si>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</si>
  <si>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</si>
  <si>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</si>
  <si>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</si>
  <si>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</si>
  <si>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</si>
  <si>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</si>
  <si>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</si>
  <si>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</si>
  <si>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</si>
  <si>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</si>
  <si>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</si>
  <si>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</si>
  <si>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</si>
  <si>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</si>
  <si>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</si>
  <si>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</si>
  <si>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</si>
  <si>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</si>
  <si>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</si>
  <si>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</si>
  <si>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</si>
  <si>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</si>
  <si>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</si>
  <si>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</si>
  <si>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</si>
  <si>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</si>
  <si>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</si>
  <si>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</si>
  <si>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</si>
  <si>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</si>
  <si>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</si>
  <si>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</si>
  <si>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</si>
  <si>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</si>
  <si>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</si>
  <si>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</si>
  <si>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</si>
  <si>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</si>
  <si>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</si>
  <si>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</si>
  <si>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</si>
  <si>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</si>
  <si>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</si>
  <si>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</si>
  <si>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</si>
  <si>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</si>
  <si>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</si>
  <si>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</si>
  <si>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</si>
  <si>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</si>
  <si>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</si>
  <si>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</si>
  <si>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</si>
  <si>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</si>
  <si>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</si>
  <si>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</si>
  <si>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</si>
  <si>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</si>
  <si>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</si>
  <si>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</si>
  <si>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</si>
  <si>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</si>
  <si>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</si>
  <si>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</si>
  <si>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</si>
  <si>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</si>
  <si>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</si>
  <si>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</si>
  <si>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</si>
  <si>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</si>
  <si>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</si>
  <si>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</si>
  <si>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</si>
  <si>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</si>
  <si>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</si>
  <si>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</si>
  <si>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</si>
  <si>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</si>
  <si>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</si>
  <si>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</si>
  <si>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</si>
  <si>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</si>
  <si>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</si>
  <si>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</si>
  <si>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</si>
  <si>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</si>
  <si>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</si>
  <si>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</si>
  <si>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</si>
  <si>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</si>
  <si>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</si>
  <si>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</si>
  <si>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</si>
  <si>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</si>
  <si>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</si>
  <si>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</si>
  <si>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</si>
  <si>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</si>
  <si>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</si>
  <si>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</si>
  <si>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</si>
  <si>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</si>
  <si>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</si>
  <si>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</si>
  <si>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</si>
  <si>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</si>
  <si>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</si>
  <si>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</si>
  <si>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</si>
  <si>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</si>
  <si>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</si>
  <si>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</si>
  <si>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</si>
  <si>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</si>
  <si>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</si>
  <si>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</si>
  <si>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</si>
  <si>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</si>
  <si>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</si>
  <si>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</si>
  <si>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</si>
  <si>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</si>
  <si>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</si>
  <si>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</si>
  <si>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</si>
  <si>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</si>
  <si>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</si>
  <si>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</si>
  <si>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</si>
  <si>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</si>
  <si>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</si>
  <si>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</si>
  <si>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</si>
  <si>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</si>
  <si>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</si>
  <si>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</si>
  <si>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</si>
  <si>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</si>
  <si>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</si>
  <si>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</si>
  <si>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</si>
  <si>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</si>
  <si>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</si>
  <si>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</si>
  <si>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</si>
  <si>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</si>
  <si>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</si>
  <si>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</si>
  <si>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</si>
  <si>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</si>
  <si>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</si>
  <si>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</si>
  <si>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</si>
  <si>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</si>
  <si>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</si>
  <si>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</si>
  <si>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</si>
  <si>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</si>
  <si>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</si>
  <si>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</si>
  <si>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</si>
  <si>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</si>
  <si>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</si>
  <si>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</si>
  <si>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</si>
  <si>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</si>
  <si>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</si>
  <si>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</si>
  <si>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</si>
  <si>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</si>
  <si>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</si>
  <si>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</si>
  <si>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</si>
  <si>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</si>
  <si>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</si>
  <si>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</si>
  <si>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</si>
  <si>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</si>
  <si>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</si>
  <si>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</si>
  <si>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</si>
  <si>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</si>
  <si>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</si>
  <si>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</si>
  <si>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</si>
  <si>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</si>
  <si>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</si>
  <si>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</si>
  <si>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</si>
  <si>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</si>
  <si>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</si>
  <si>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</si>
  <si>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</si>
  <si>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</si>
  <si>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</si>
  <si>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</si>
  <si>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</si>
  <si>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</si>
  <si>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</si>
  <si>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</si>
  <si>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</si>
  <si>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</si>
  <si>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</si>
  <si>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</si>
  <si>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</si>
  <si>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</si>
  <si>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</si>
  <si>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</si>
  <si>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</si>
  <si>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</si>
  <si>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</si>
  <si>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</si>
  <si>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</si>
  <si>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</si>
  <si>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</si>
  <si>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</si>
  <si>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</si>
  <si>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</si>
  <si>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</si>
  <si>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</si>
  <si>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</si>
  <si>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</si>
  <si>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</si>
  <si>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</si>
  <si>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</si>
  <si>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</si>
  <si>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</si>
  <si>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</si>
  <si>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</si>
  <si>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</si>
  <si>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</si>
  <si>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</si>
  <si>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</si>
  <si>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</si>
  <si>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</si>
  <si>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</si>
  <si>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</si>
  <si>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</si>
  <si>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</si>
  <si>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</si>
  <si>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</si>
  <si>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</si>
  <si>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</si>
  <si>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</si>
  <si>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</si>
  <si>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</si>
  <si>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</si>
  <si>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</si>
  <si>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</si>
  <si>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</si>
  <si>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</si>
  <si>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</si>
  <si>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</si>
  <si>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</si>
  <si>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</si>
  <si>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</si>
  <si>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</si>
  <si>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</si>
  <si>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</si>
  <si>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</si>
  <si>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</si>
  <si>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</si>
  <si>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</si>
  <si>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</si>
  <si>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</si>
  <si>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</si>
  <si>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</si>
  <si>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</si>
  <si>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</si>
  <si>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</si>
  <si>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</si>
  <si>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</si>
  <si>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</si>
  <si>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</si>
  <si>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</si>
  <si>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</si>
  <si>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</si>
  <si>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</si>
  <si>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</si>
  <si>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</si>
  <si>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</si>
  <si>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</si>
  <si>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</si>
  <si>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</si>
  <si>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</si>
  <si>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</si>
  <si>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</si>
  <si>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</si>
  <si>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</si>
  <si>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</si>
  <si>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</si>
  <si>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</si>
  <si>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</si>
  <si>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</si>
  <si>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</si>
  <si>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</si>
  <si>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</si>
  <si>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</si>
  <si>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</si>
  <si>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</si>
  <si>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</si>
  <si>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</si>
  <si>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</si>
  <si>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</si>
  <si>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</si>
  <si>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</si>
  <si>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</si>
  <si>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</si>
  <si>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</si>
  <si>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</si>
  <si>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</si>
  <si>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</si>
  <si>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</si>
  <si>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</si>
  <si>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</si>
  <si>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</si>
  <si>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</si>
  <si>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</si>
  <si>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</si>
  <si>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</si>
  <si>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</si>
  <si>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</si>
  <si>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</si>
  <si>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</si>
  <si>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</si>
  <si>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</si>
  <si>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</si>
  <si>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</si>
  <si>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</si>
  <si>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</si>
  <si>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</si>
  <si>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</si>
  <si>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</si>
  <si>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</si>
  <si>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</si>
  <si>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</si>
  <si>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</si>
  <si>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</si>
  <si>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</si>
  <si>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</si>
  <si>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</si>
  <si>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</si>
  <si>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</si>
  <si>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</si>
  <si>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</si>
  <si>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</si>
  <si>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</si>
  <si>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</si>
  <si>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</si>
  <si>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</si>
  <si>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</si>
  <si>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</si>
  <si>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</si>
  <si>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</si>
  <si>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</si>
  <si>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</si>
  <si>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</si>
  <si>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</si>
  <si>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</si>
  <si>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</si>
  <si>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</si>
  <si>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</si>
  <si>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</si>
  <si>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</si>
  <si>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</si>
  <si>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</si>
  <si>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</si>
  <si>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</si>
  <si>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</si>
  <si>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</si>
  <si>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</si>
  <si>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</si>
  <si>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</si>
  <si>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</si>
  <si>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</si>
  <si>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</si>
  <si>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</si>
  <si>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</si>
  <si>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</si>
  <si>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</si>
  <si>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</si>
  <si>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</si>
  <si>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</si>
  <si>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</si>
  <si>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</si>
  <si>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</si>
  <si>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</si>
  <si>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</si>
  <si>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</si>
  <si>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</si>
  <si>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</si>
  <si>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</si>
  <si>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</si>
  <si>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</si>
  <si>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</si>
  <si>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</si>
  <si>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</si>
  <si>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</si>
  <si>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</si>
  <si>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</si>
  <si>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</si>
  <si>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</si>
  <si>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</si>
  <si>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</si>
  <si>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</si>
  <si>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</si>
  <si>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</si>
  <si>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</si>
  <si>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</si>
  <si>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</si>
  <si>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</si>
  <si>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</si>
  <si>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</si>
  <si>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</si>
  <si>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</si>
  <si>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</si>
  <si>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</si>
  <si>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</si>
  <si>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</si>
  <si>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</si>
  <si>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</si>
  <si>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</si>
  <si>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</si>
  <si>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</si>
  <si>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</si>
  <si>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</si>
  <si>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</si>
  <si>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</si>
  <si>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</si>
  <si>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</si>
  <si>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</si>
  <si>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</si>
  <si>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</si>
  <si>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</si>
  <si>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</si>
  <si>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</si>
  <si>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</si>
  <si>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</si>
  <si>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</si>
  <si>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</si>
  <si>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</si>
  <si>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</si>
  <si>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</si>
  <si>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</si>
  <si>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</si>
  <si>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</si>
  <si>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</si>
  <si>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</si>
  <si>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</si>
  <si>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</si>
  <si>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</si>
  <si>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</si>
  <si>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</si>
  <si>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</si>
  <si>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</si>
  <si>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</si>
  <si>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</si>
  <si>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</si>
  <si>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</si>
  <si>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</si>
  <si>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</si>
  <si>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</si>
  <si>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</si>
  <si>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</si>
  <si>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</si>
  <si>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</si>
  <si>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</si>
  <si>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</si>
  <si>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</si>
  <si>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</si>
  <si>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</si>
  <si>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</si>
  <si>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</si>
  <si>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</si>
  <si>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</si>
  <si>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</si>
  <si>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</si>
  <si>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</si>
  <si>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</si>
  <si>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</si>
  <si>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</si>
  <si>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</si>
  <si>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</si>
  <si>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</si>
  <si>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</si>
  <si>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</si>
  <si>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</si>
  <si>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</si>
  <si>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</si>
  <si>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</si>
  <si>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</si>
  <si>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</si>
  <si>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</si>
  <si>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</si>
  <si>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</si>
  <si>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</si>
  <si>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</si>
  <si>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</si>
  <si>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</si>
  <si>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</si>
  <si>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</si>
  <si>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</si>
  <si>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</si>
  <si>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</si>
  <si>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</si>
  <si>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</si>
  <si>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</si>
  <si>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</si>
  <si>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</si>
  <si>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</si>
  <si>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</si>
  <si>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</si>
  <si>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</si>
  <si>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</si>
  <si>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</si>
  <si>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</si>
  <si>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</si>
  <si>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</si>
  <si>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</si>
  <si>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</si>
  <si>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</si>
  <si>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</si>
  <si>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</si>
  <si>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</si>
  <si>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</si>
  <si>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</si>
  <si>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</si>
  <si>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</si>
  <si>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</si>
  <si>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</si>
  <si>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</si>
  <si>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</si>
  <si>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</si>
  <si>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</si>
  <si>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</si>
  <si>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</si>
  <si>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</si>
  <si>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</si>
  <si>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</si>
  <si>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</si>
  <si>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</si>
  <si>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</si>
  <si>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</si>
  <si>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</si>
  <si>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</si>
  <si>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</si>
  <si>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</si>
  <si>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</si>
  <si>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</si>
  <si>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</si>
  <si>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</si>
  <si>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</si>
  <si>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</si>
  <si>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</si>
  <si>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</si>
  <si>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</si>
  <si>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</si>
  <si>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</si>
  <si>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</si>
  <si>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</si>
  <si>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</si>
  <si>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</si>
  <si>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</si>
  <si>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</si>
  <si>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</si>
  <si>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</si>
  <si>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</si>
  <si>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</si>
  <si>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</si>
  <si>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</si>
  <si>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</si>
  <si>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</si>
  <si>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</si>
  <si>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</si>
  <si>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</si>
  <si>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</si>
  <si>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</si>
  <si>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</si>
  <si>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</si>
  <si>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</si>
  <si>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</si>
  <si>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</si>
  <si>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</si>
  <si>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</si>
  <si>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</si>
  <si>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</si>
  <si>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</si>
  <si>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</si>
  <si>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</si>
  <si>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</si>
  <si>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</si>
  <si>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</si>
  <si>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</si>
  <si>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</si>
  <si>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</si>
  <si>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</si>
  <si>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</si>
  <si>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</si>
  <si>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</si>
  <si>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</si>
  <si>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</si>
  <si>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</si>
  <si>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</si>
  <si>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</si>
  <si>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</si>
  <si>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</si>
  <si>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</si>
  <si>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</si>
  <si>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</si>
  <si>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</si>
  <si>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</si>
  <si>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</si>
  <si>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</si>
  <si>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</si>
  <si>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</si>
  <si>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</si>
  <si>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</si>
  <si>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</si>
  <si>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</si>
  <si>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</si>
  <si>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</si>
  <si>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</si>
  <si>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</si>
  <si>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</si>
  <si>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</si>
  <si>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</si>
  <si>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</si>
  <si>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</si>
  <si>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</si>
  <si>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</si>
  <si>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</si>
  <si>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</si>
  <si>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</si>
  <si>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</si>
  <si>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</si>
  <si>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</si>
  <si>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</si>
  <si>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</si>
  <si>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</si>
  <si>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</si>
  <si>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</si>
  <si>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</si>
  <si>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</si>
  <si>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</si>
  <si>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</si>
  <si>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</si>
  <si>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</si>
  <si>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</si>
  <si>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</si>
  <si>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</si>
  <si>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</si>
  <si>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</si>
  <si>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</si>
  <si>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</si>
  <si>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</si>
  <si>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</si>
  <si>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</si>
  <si>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</si>
  <si>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</si>
  <si>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</si>
  <si>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</si>
  <si>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</si>
  <si>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</si>
  <si>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</si>
  <si>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</si>
  <si>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</si>
  <si>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</si>
  <si>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</si>
  <si>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</si>
  <si>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</si>
  <si>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</si>
  <si>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</si>
  <si>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</si>
  <si>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</si>
  <si>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</si>
  <si>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</si>
  <si>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</si>
  <si>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</si>
  <si>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</si>
  <si>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</si>
  <si>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</si>
  <si>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</si>
  <si>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</si>
  <si>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</si>
  <si>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</si>
  <si>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</si>
  <si>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</si>
  <si>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</si>
  <si>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</si>
  <si>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</si>
  <si>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</si>
  <si>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</si>
  <si>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</si>
  <si>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</si>
  <si>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</si>
  <si>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</si>
  <si>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</si>
  <si>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</si>
  <si>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</si>
  <si>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</si>
  <si>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</si>
  <si>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</si>
  <si>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</si>
  <si>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</si>
  <si>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</si>
  <si>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</si>
  <si>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</si>
  <si>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</si>
  <si>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</si>
  <si>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</si>
  <si>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</si>
  <si>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</si>
  <si>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</si>
  <si>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</si>
  <si>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</si>
  <si>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</si>
  <si>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</si>
  <si>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</si>
  <si>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</si>
  <si>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</si>
  <si>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</si>
  <si>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</si>
  <si>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</si>
  <si>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</si>
  <si>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</si>
  <si>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</si>
  <si>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</si>
  <si>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</si>
  <si>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</si>
  <si>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</si>
  <si>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</si>
  <si>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</si>
  <si>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</si>
  <si>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</si>
  <si>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</si>
  <si>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</si>
  <si>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</si>
  <si>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</si>
  <si>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</si>
  <si>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</si>
  <si>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</si>
  <si>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</si>
  <si>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</si>
  <si>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</si>
  <si>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</si>
  <si>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</si>
  <si>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</si>
  <si>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</si>
  <si>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</si>
  <si>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</si>
  <si>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</si>
  <si>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</si>
  <si>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</si>
  <si>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</si>
  <si>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</si>
  <si>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</si>
  <si>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</si>
  <si>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</si>
  <si>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</si>
  <si>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</si>
  <si>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</si>
  <si>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</si>
  <si>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</si>
  <si>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</si>
  <si>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</si>
  <si>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</si>
  <si>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</si>
  <si>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</si>
  <si>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</si>
  <si>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</si>
  <si>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</si>
  <si>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</si>
  <si>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</si>
  <si>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</si>
  <si>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</si>
  <si>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</si>
  <si>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</si>
  <si>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</si>
  <si>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</si>
  <si>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</si>
  <si>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</si>
  <si>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</si>
  <si>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</si>
  <si>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</si>
  <si>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</si>
  <si>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</si>
  <si>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</si>
  <si>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</si>
  <si>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</si>
  <si>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</si>
  <si>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</si>
  <si>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</si>
  <si>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</si>
  <si>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</si>
  <si>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</si>
  <si>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</si>
  <si>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</si>
  <si>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</si>
  <si>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</si>
  <si>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</si>
  <si>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</si>
  <si>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</si>
  <si>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</si>
  <si>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</si>
  <si>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</si>
  <si>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</si>
  <si>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</si>
  <si>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</si>
  <si>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</si>
  <si>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</si>
  <si>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</si>
  <si>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</si>
  <si>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</si>
  <si>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</si>
  <si>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</si>
  <si>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</si>
  <si>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</si>
  <si>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</si>
  <si>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</si>
  <si>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</si>
  <si>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</si>
  <si>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</si>
  <si>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</si>
  <si>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</si>
  <si>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</si>
  <si>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</si>
  <si>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</si>
  <si>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</si>
  <si>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</si>
  <si>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</si>
  <si>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</si>
  <si>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</si>
  <si>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</si>
  <si>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</si>
  <si>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</si>
  <si>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</si>
  <si>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</si>
  <si>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</si>
  <si>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</si>
  <si>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</si>
  <si>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</si>
  <si>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</si>
  <si>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</si>
  <si>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</si>
  <si>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</si>
  <si>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</si>
  <si>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</si>
  <si>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</si>
  <si>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</si>
  <si>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</si>
  <si>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</si>
  <si>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</si>
  <si>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</si>
  <si>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</si>
  <si>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</si>
  <si>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</si>
  <si>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</si>
  <si>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</si>
  <si>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</si>
  <si>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</si>
  <si>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</si>
  <si>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</si>
  <si>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</si>
  <si>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</si>
  <si>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</si>
  <si>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</si>
  <si>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</si>
  <si>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</si>
  <si>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</si>
  <si>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</si>
  <si>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</si>
  <si>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</si>
  <si>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</si>
  <si>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</si>
  <si>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</si>
  <si>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</si>
  <si>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</si>
  <si>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</si>
  <si>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</si>
  <si>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</si>
  <si>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</si>
  <si>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</si>
  <si>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</si>
  <si>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</si>
  <si>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</si>
  <si>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</si>
  <si>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</si>
  <si>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</si>
  <si>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</si>
  <si>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</si>
  <si>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</si>
  <si>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</si>
  <si>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</si>
  <si>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</si>
  <si>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</si>
  <si>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</si>
  <si>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</si>
  <si>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</si>
  <si>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</si>
  <si>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</si>
  <si>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</si>
  <si>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</si>
  <si>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</si>
  <si>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</si>
  <si>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</si>
  <si>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</si>
  <si>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</si>
  <si>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</si>
  <si>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</si>
  <si>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</si>
  <si>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</si>
  <si>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</si>
  <si>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</si>
  <si>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</si>
  <si>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</si>
  <si>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</si>
  <si>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</si>
  <si>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</si>
  <si>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</si>
  <si>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</si>
  <si>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</si>
  <si>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</si>
  <si>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</si>
  <si>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</si>
  <si>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</si>
  <si>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</si>
  <si>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</si>
  <si>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</si>
  <si>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</si>
  <si>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</si>
  <si>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</si>
  <si>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</si>
  <si>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</si>
  <si>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</si>
  <si>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</si>
  <si>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</si>
  <si>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</si>
  <si>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</si>
  <si>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</si>
  <si>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</si>
  <si>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</si>
  <si>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</si>
  <si>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</si>
  <si>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</si>
  <si>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</si>
  <si>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</si>
  <si>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</si>
  <si>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</si>
  <si>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</si>
  <si>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</si>
  <si>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</si>
  <si>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</si>
  <si>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</si>
  <si>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</si>
  <si>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</si>
  <si>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</si>
  <si>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</si>
  <si>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</si>
  <si>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</si>
  <si>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</si>
  <si>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</si>
  <si>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</si>
  <si>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</si>
  <si>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</si>
  <si>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</si>
  <si>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</si>
  <si>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</si>
  <si>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</si>
  <si>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</si>
  <si>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</si>
  <si>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</si>
  <si>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</si>
  <si>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</si>
  <si>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</si>
  <si>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</si>
  <si>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</si>
  <si>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</si>
  <si>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</si>
  <si>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</si>
  <si>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</si>
  <si>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</si>
  <si>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</si>
  <si>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</si>
  <si>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</si>
  <si>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</si>
  <si>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</si>
  <si>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</si>
  <si>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</si>
  <si>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</si>
  <si>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</si>
  <si>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</si>
  <si>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</si>
  <si>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</si>
  <si>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</si>
  <si>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</si>
  <si>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</si>
  <si>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</si>
  <si>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</si>
  <si>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</si>
  <si>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</si>
  <si>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</si>
  <si>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</si>
  <si>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</si>
  <si>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</si>
  <si>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</si>
  <si>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</si>
  <si>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</si>
  <si>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</si>
  <si>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</si>
  <si>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</si>
  <si>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</si>
  <si>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</si>
  <si>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</si>
  <si>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</si>
  <si>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</si>
  <si>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</si>
  <si>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</si>
  <si>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</si>
  <si>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</si>
  <si>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</si>
  <si>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</si>
  <si>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</si>
  <si>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</si>
  <si>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</si>
  <si>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</si>
  <si>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</si>
  <si>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</si>
  <si>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</si>
  <si>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</si>
  <si>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</si>
  <si>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</si>
  <si>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</si>
  <si>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</si>
  <si>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</si>
  <si>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</si>
  <si>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</si>
  <si>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</si>
  <si>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</si>
  <si>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</si>
  <si>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</si>
  <si>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</si>
  <si>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</si>
  <si>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</si>
  <si>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</si>
  <si>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</si>
  <si>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</si>
  <si>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</si>
  <si>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</si>
  <si>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</si>
  <si>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</si>
  <si>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</si>
  <si>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</si>
  <si>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</si>
  <si>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</si>
  <si>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</si>
  <si>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</si>
  <si>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</si>
  <si>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</si>
  <si>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</si>
  <si>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</si>
  <si>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</si>
  <si>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</si>
  <si>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</si>
  <si>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</si>
  <si>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</si>
  <si>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</si>
  <si>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</si>
  <si>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</si>
  <si>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</si>
  <si>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</si>
  <si>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</si>
  <si>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</si>
  <si>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</si>
  <si>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</si>
  <si>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</si>
  <si>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</si>
  <si>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</si>
  <si>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</si>
  <si>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</si>
  <si>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</si>
  <si>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</si>
  <si>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</si>
  <si>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</si>
  <si>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</si>
  <si>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</si>
  <si>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</si>
  <si>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</si>
  <si>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</si>
  <si>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</si>
  <si>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</si>
  <si>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</si>
  <si>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</si>
  <si>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</si>
  <si>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</si>
  <si>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</si>
  <si>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</si>
  <si>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</si>
  <si>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</si>
  <si>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</si>
  <si>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</si>
  <si>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</si>
  <si>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</si>
  <si>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</si>
  <si>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</si>
  <si>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</si>
  <si>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</si>
  <si>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</si>
  <si>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</si>
  <si>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</si>
  <si>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</si>
  <si>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</si>
  <si>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</si>
  <si>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</si>
  <si>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</si>
  <si>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</si>
  <si>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</si>
  <si>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</si>
  <si>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</si>
  <si>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</si>
  <si>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</si>
  <si>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</si>
  <si>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</si>
  <si>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</si>
  <si>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</si>
  <si>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</si>
  <si>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</si>
  <si>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</si>
  <si>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</si>
  <si>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</si>
  <si>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</si>
  <si>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</si>
  <si>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</si>
  <si>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</si>
  <si>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</si>
  <si>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</si>
  <si>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</si>
  <si>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</si>
  <si>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</si>
  <si>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</si>
  <si>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</si>
  <si>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</si>
  <si>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</si>
  <si>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</si>
  <si>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</si>
  <si>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</si>
  <si>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</si>
  <si>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</si>
  <si>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</si>
  <si>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</si>
  <si>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</si>
  <si>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</si>
  <si>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</si>
  <si>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</si>
  <si>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</si>
  <si>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</si>
  <si>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</si>
  <si>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</si>
  <si>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</si>
  <si>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</si>
  <si>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</si>
  <si>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</si>
  <si>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</si>
  <si>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</si>
  <si>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</si>
  <si>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</si>
  <si>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</si>
  <si>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</si>
  <si>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</si>
  <si>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</si>
  <si>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</si>
  <si>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</si>
  <si>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</si>
  <si>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</si>
  <si>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</si>
  <si>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</si>
  <si>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</si>
  <si>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</si>
  <si>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</si>
  <si>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</si>
  <si>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</si>
  <si>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</si>
  <si>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</si>
  <si>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</si>
  <si>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</si>
  <si>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</si>
  <si>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</si>
  <si>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</si>
  <si>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</si>
  <si>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</si>
  <si>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</si>
  <si>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</si>
  <si>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</si>
  <si>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</si>
  <si>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</si>
  <si>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</si>
  <si>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</si>
  <si>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</si>
  <si>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</si>
  <si>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</si>
  <si>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</si>
  <si>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</si>
  <si>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</si>
  <si>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</si>
  <si>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</si>
  <si>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</si>
  <si>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</si>
  <si>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</si>
  <si>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</si>
  <si>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</si>
  <si>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</si>
  <si>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</si>
  <si>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</si>
  <si>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</si>
  <si>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</si>
  <si>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</si>
  <si>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</si>
  <si>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</si>
  <si>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</si>
  <si>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</si>
  <si>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</si>
  <si>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</si>
  <si>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</si>
  <si>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</si>
  <si>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</si>
  <si>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</si>
  <si>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</si>
  <si>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</si>
  <si>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</si>
  <si>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</si>
  <si>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</si>
  <si>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</si>
  <si>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</si>
  <si>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</si>
  <si>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</si>
  <si>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</si>
  <si>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</si>
  <si>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</si>
  <si>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</si>
  <si>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</si>
  <si>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</si>
  <si>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</si>
  <si>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</si>
  <si>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</si>
  <si>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</si>
  <si>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</si>
  <si>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</si>
  <si>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</si>
  <si>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</si>
  <si>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</si>
  <si>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</si>
  <si>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</si>
  <si>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</si>
  <si>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</si>
  <si>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</si>
  <si>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</si>
  <si>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</si>
  <si>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</si>
  <si>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</si>
  <si>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</si>
  <si>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</si>
  <si>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</si>
  <si>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</si>
  <si>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</si>
  <si>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</si>
  <si>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</si>
  <si>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</si>
  <si>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</si>
  <si>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</si>
  <si>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</si>
  <si>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</si>
  <si>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</si>
  <si>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</si>
  <si>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</si>
  <si>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</si>
  <si>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</si>
  <si>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</si>
  <si>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</si>
  <si>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</si>
  <si>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</si>
  <si>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</si>
  <si>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</si>
  <si>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</si>
  <si>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</si>
  <si>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</si>
  <si>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</si>
  <si>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</si>
  <si>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</si>
  <si>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</si>
  <si>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</si>
  <si>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</si>
  <si>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</si>
  <si>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</si>
  <si>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</si>
  <si>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</si>
  <si>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</si>
  <si>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</si>
  <si>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</si>
  <si>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</si>
  <si>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</si>
  <si>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</si>
  <si>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</si>
  <si>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</si>
  <si>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</si>
  <si>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</si>
  <si>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</si>
  <si>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</si>
  <si>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</si>
  <si>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</si>
  <si>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</si>
  <si>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</si>
  <si>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</si>
  <si>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</si>
  <si>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</si>
  <si>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</si>
  <si>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</si>
  <si>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</si>
  <si>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</si>
  <si>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</si>
  <si>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</si>
  <si>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</si>
  <si>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</si>
  <si>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</si>
  <si>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</si>
  <si>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</si>
  <si>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</si>
  <si>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</si>
  <si>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</si>
  <si>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</si>
  <si>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</si>
  <si>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</si>
  <si>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</si>
  <si>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</si>
  <si>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</si>
  <si>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</si>
  <si>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</si>
  <si>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</si>
  <si>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</si>
  <si>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</si>
  <si>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</si>
  <si>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</si>
  <si>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</si>
  <si>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</si>
  <si>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</si>
  <si>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</si>
  <si>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</si>
  <si>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</si>
  <si>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</si>
  <si>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</si>
  <si>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</si>
  <si>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</si>
  <si>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</si>
  <si>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</si>
  <si>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</si>
  <si>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</si>
  <si>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</si>
  <si>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</si>
  <si>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</si>
  <si>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</si>
  <si>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</si>
  <si>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</si>
  <si>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</si>
  <si>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</si>
  <si>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</si>
  <si>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</si>
  <si>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</si>
  <si>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</si>
  <si>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</si>
  <si>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</si>
  <si>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</si>
  <si>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</si>
  <si>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</si>
  <si>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</si>
  <si>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</si>
  <si>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</si>
  <si>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</si>
  <si>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</si>
  <si>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</si>
  <si>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</si>
  <si>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</si>
  <si>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</si>
  <si>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</si>
  <si>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</si>
  <si>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</si>
  <si>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</si>
  <si>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</si>
  <si>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</si>
  <si>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</si>
  <si>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</si>
  <si>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</si>
  <si>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</si>
  <si>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</si>
  <si>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</si>
  <si>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</si>
  <si>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</si>
  <si>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</si>
  <si>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</si>
  <si>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</si>
  <si>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</si>
  <si>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</si>
  <si>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</si>
  <si>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</si>
  <si>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</si>
  <si>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</si>
  <si>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</si>
  <si>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</si>
  <si>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</si>
  <si>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</si>
  <si>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</si>
  <si>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</si>
  <si>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</si>
  <si>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</si>
  <si>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</si>
  <si>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</si>
  <si>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</si>
  <si>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</si>
  <si>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</si>
  <si>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</si>
  <si>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</si>
  <si>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</si>
  <si>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</si>
  <si>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</si>
  <si>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</si>
  <si>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</si>
  <si>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</si>
  <si>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</si>
  <si>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</si>
  <si>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</si>
  <si>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</si>
  <si>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</si>
  <si>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</si>
  <si>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</si>
  <si>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</si>
  <si>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</si>
  <si>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</si>
  <si>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</si>
  <si>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</si>
  <si>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</si>
  <si>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</si>
  <si>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</si>
  <si>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</si>
  <si>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</si>
  <si>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</si>
  <si>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</si>
  <si>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</si>
  <si>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</si>
  <si>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</si>
  <si>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</si>
  <si>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</si>
  <si>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</si>
  <si>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</si>
  <si>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</si>
  <si>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</si>
  <si>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</si>
  <si>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</si>
  <si>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</si>
  <si>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</si>
  <si>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</si>
  <si>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</si>
  <si>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</si>
  <si>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</si>
  <si>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</si>
  <si>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</si>
  <si>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</si>
  <si>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</si>
  <si>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</si>
  <si>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</si>
  <si>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</si>
  <si>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</si>
  <si>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</si>
  <si>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</si>
  <si>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</si>
  <si>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</si>
  <si>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</si>
  <si>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</si>
  <si>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</si>
  <si>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</si>
  <si>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</si>
  <si>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</si>
  <si>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</si>
  <si>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</si>
  <si>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</si>
  <si>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</si>
  <si>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</si>
  <si>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</si>
  <si>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</si>
  <si>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</si>
  <si>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</si>
  <si>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</si>
  <si>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</si>
  <si>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</si>
  <si>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</si>
  <si>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</si>
  <si>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</si>
  <si>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</si>
  <si>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</si>
  <si>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</si>
  <si>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</si>
  <si>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</si>
  <si>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</si>
  <si>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</si>
  <si>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</si>
  <si>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</si>
  <si>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</si>
  <si>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</si>
  <si>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</si>
  <si>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</si>
  <si>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</si>
  <si>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</si>
  <si>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</si>
  <si>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</si>
  <si>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</si>
  <si>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</si>
  <si>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</si>
  <si>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</si>
  <si>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</si>
  <si>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</si>
  <si>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</si>
  <si>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</si>
  <si>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</si>
  <si>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</si>
  <si>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</si>
  <si>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</si>
  <si>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</si>
  <si>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</si>
  <si>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</si>
  <si>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</si>
  <si>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</si>
  <si>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</si>
  <si>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</si>
  <si>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</si>
  <si>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</si>
  <si>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</si>
  <si>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</si>
  <si>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</si>
  <si>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</si>
  <si>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</si>
  <si>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</si>
  <si>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</si>
  <si>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</si>
  <si>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</si>
  <si>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</si>
  <si>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</si>
  <si>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</si>
  <si>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</si>
  <si>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</si>
  <si>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</si>
  <si>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</si>
  <si>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</si>
  <si>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</si>
  <si>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</si>
  <si>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</si>
  <si>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</si>
  <si>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</si>
  <si>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</si>
  <si>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</si>
  <si>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</si>
  <si>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</si>
  <si>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</si>
  <si>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</si>
  <si>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</si>
  <si>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</si>
  <si>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</si>
  <si>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</si>
  <si>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</si>
  <si>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</si>
  <si>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</si>
  <si>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</si>
  <si>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</si>
  <si>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</si>
  <si>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</si>
  <si>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</si>
  <si>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</si>
  <si>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</si>
  <si>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</si>
  <si>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</si>
  <si>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</si>
  <si>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</si>
  <si>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</si>
  <si>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</si>
  <si>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</si>
  <si>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</si>
  <si>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</si>
  <si>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</si>
  <si>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</si>
  <si>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</si>
  <si>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</si>
  <si>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</si>
  <si>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</si>
  <si>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</si>
  <si>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</si>
  <si>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</si>
  <si>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</si>
  <si>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</si>
  <si>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</si>
  <si>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</si>
  <si>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</si>
  <si>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</si>
  <si>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</si>
  <si>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</si>
  <si>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</si>
  <si>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</si>
  <si>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</si>
  <si>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</si>
  <si>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</si>
  <si>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</si>
  <si>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</si>
  <si>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</si>
  <si>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</si>
  <si>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</si>
  <si>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</si>
  <si>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</si>
  <si>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</si>
  <si>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</si>
  <si>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</si>
  <si>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</si>
  <si>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</si>
  <si>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</si>
  <si>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</si>
  <si>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</si>
  <si>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</si>
  <si>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</si>
  <si>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</si>
  <si>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</si>
  <si>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</si>
  <si>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</si>
  <si>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</si>
  <si>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</si>
  <si>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</si>
  <si>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</si>
  <si>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</si>
  <si>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</si>
  <si>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</si>
  <si>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</si>
  <si>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</si>
  <si>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</si>
  <si>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</si>
  <si>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</si>
  <si>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</si>
  <si>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</si>
  <si>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</si>
  <si>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</si>
  <si>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</si>
  <si>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</si>
  <si>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</si>
  <si>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</si>
  <si>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</si>
  <si>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</si>
  <si>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</si>
  <si>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</si>
  <si>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</si>
  <si>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</si>
  <si>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</si>
  <si>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</si>
  <si>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</si>
  <si>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</si>
  <si>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</si>
  <si>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</si>
  <si>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</si>
  <si>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</si>
  <si>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</si>
  <si>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</si>
  <si>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</si>
  <si>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</si>
  <si>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</si>
  <si>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</si>
  <si>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</si>
  <si>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</si>
  <si>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</si>
  <si>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</si>
  <si>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</si>
  <si>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</si>
  <si>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</si>
  <si>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</si>
  <si>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</si>
  <si>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</si>
  <si>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</si>
  <si>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</si>
  <si>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</si>
  <si>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</si>
  <si>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</si>
  <si>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</si>
  <si>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</si>
  <si>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</si>
  <si>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</si>
  <si>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</si>
  <si>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</si>
  <si>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</si>
  <si>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</si>
  <si>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</si>
  <si>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</si>
  <si>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</si>
  <si>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</si>
  <si>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</si>
  <si>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</si>
  <si>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</si>
  <si>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</si>
  <si>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</si>
  <si>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</si>
  <si>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</si>
  <si>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</si>
  <si>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</si>
  <si>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</si>
  <si>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</si>
  <si>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</si>
  <si>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</si>
  <si>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</si>
  <si>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</si>
  <si>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</si>
  <si>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</si>
  <si>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</si>
  <si>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</si>
  <si>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</si>
  <si>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</si>
  <si>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</si>
  <si>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</si>
  <si>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</si>
  <si>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</si>
  <si>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</si>
  <si>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</si>
  <si>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</si>
  <si>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</si>
  <si>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</si>
  <si>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</si>
  <si>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</si>
  <si>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</si>
  <si>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</si>
  <si>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</si>
  <si>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</si>
  <si>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</si>
  <si>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</si>
  <si>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</si>
  <si>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</si>
  <si>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</si>
  <si>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</si>
  <si>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</si>
  <si>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</si>
  <si>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</si>
  <si>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</si>
  <si>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</si>
  <si>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</si>
  <si>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</si>
  <si>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</si>
  <si>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</si>
  <si>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</si>
  <si>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</si>
  <si>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</si>
  <si>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</si>
  <si>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</si>
  <si>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</si>
  <si>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</si>
  <si>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</si>
  <si>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</si>
  <si>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</si>
  <si>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</si>
  <si>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</si>
  <si>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</si>
  <si>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</si>
  <si>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</si>
  <si>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</si>
  <si>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</si>
  <si>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</si>
  <si>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</si>
  <si>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</si>
  <si>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</si>
  <si>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</si>
  <si>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</si>
  <si>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</si>
  <si>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</si>
  <si>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</si>
  <si>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</si>
  <si>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</si>
  <si>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</si>
  <si>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</si>
  <si>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</si>
  <si>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</si>
  <si>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</si>
  <si>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</si>
  <si>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</si>
  <si>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</si>
  <si>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</si>
  <si>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</si>
  <si>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</si>
  <si>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</si>
  <si>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</si>
  <si>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</si>
  <si>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</si>
  <si>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</si>
  <si>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</si>
  <si>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</si>
  <si>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</si>
  <si>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</si>
  <si>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</si>
  <si>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</si>
  <si>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</si>
  <si>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</si>
  <si>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</si>
  <si>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</si>
  <si>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</si>
  <si>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</si>
  <si>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</si>
  <si>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</si>
  <si>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</si>
  <si>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</si>
  <si>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</si>
  <si>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</si>
  <si>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</si>
  <si>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</si>
  <si>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</si>
  <si>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</si>
  <si>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</si>
  <si>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</si>
  <si>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</si>
  <si>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</si>
  <si>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</si>
  <si>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</si>
  <si>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</si>
  <si>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</si>
  <si>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</si>
  <si>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</si>
  <si>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</si>
  <si>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</si>
  <si>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</si>
  <si>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</si>
  <si>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</si>
  <si>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</si>
  <si>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</si>
  <si>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</si>
  <si>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</si>
  <si>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</si>
  <si>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</si>
  <si>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</si>
  <si>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</si>
  <si>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</si>
  <si>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</si>
  <si>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</si>
  <si>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</si>
  <si>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</si>
  <si>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</si>
  <si>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</si>
  <si>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</si>
  <si>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</si>
  <si>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</si>
  <si>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</si>
  <si>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</si>
  <si>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</si>
  <si>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</si>
  <si>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</si>
  <si>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</si>
  <si>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</si>
  <si>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</si>
  <si>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</si>
  <si>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</si>
  <si>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</si>
  <si>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</si>
  <si>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</si>
  <si>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</si>
  <si>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</si>
  <si>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</si>
  <si>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</si>
  <si>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</si>
  <si>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</si>
  <si>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</si>
  <si>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</si>
  <si>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</si>
  <si>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</si>
  <si>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</si>
  <si>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</si>
  <si>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</si>
  <si>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</si>
  <si>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</si>
  <si>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</si>
  <si>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</si>
  <si>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</si>
  <si>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</si>
  <si>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</si>
  <si>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</si>
  <si>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</si>
  <si>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</si>
  <si>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</si>
  <si>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</si>
  <si>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</si>
  <si>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</si>
  <si>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</si>
  <si>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</si>
  <si>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</si>
  <si>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</si>
  <si>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</si>
  <si>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</si>
  <si>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</si>
  <si>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</si>
  <si>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</si>
  <si>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</si>
  <si>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</si>
  <si>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</si>
  <si>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</si>
  <si>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</si>
  <si>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</si>
  <si>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</si>
  <si>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</si>
  <si>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</si>
  <si>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</si>
  <si>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</si>
  <si>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</si>
  <si>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</si>
  <si>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</si>
  <si>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</si>
  <si>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</si>
  <si>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</si>
  <si>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</si>
  <si>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</si>
  <si>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</si>
  <si>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</si>
  <si>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</si>
  <si>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</si>
  <si>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</si>
  <si>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</si>
  <si>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</si>
  <si>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</si>
  <si>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</si>
  <si>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</si>
  <si>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</si>
  <si>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</si>
  <si>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</si>
  <si>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</si>
  <si>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</si>
  <si>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</si>
  <si>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</si>
  <si>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</si>
  <si>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</si>
  <si>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</si>
  <si>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</si>
  <si>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</si>
  <si>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</si>
  <si>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</si>
  <si>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</si>
  <si>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</si>
  <si>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</si>
  <si>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</si>
  <si>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</si>
  <si>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</si>
  <si>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</si>
  <si>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</si>
  <si>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</si>
  <si>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</si>
  <si>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</si>
  <si>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</si>
  <si>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</si>
  <si>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</si>
  <si>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</si>
  <si>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</si>
  <si>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</si>
  <si>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</si>
  <si>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</si>
  <si>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</si>
  <si>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</si>
  <si>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</si>
  <si>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</si>
  <si>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</si>
  <si>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</si>
  <si>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</si>
  <si>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</si>
  <si>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</si>
  <si>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</si>
  <si>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</si>
  <si>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</si>
  <si>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</si>
  <si>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</si>
  <si>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</si>
  <si>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</si>
  <si>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</si>
  <si>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</si>
  <si>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</si>
  <si>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</si>
  <si>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</si>
  <si>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</si>
  <si>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</si>
  <si>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</si>
  <si>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</si>
  <si>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</si>
  <si>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</si>
  <si>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</si>
  <si>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</si>
  <si>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</si>
  <si>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</si>
  <si>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</si>
  <si>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</si>
  <si>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</si>
  <si>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</si>
  <si>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</si>
  <si>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</si>
  <si>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</si>
  <si>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</si>
  <si>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</si>
  <si>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</si>
  <si>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</si>
  <si>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</si>
  <si>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</si>
  <si>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</si>
  <si>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</si>
  <si>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</si>
  <si>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</si>
  <si>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</si>
  <si>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</si>
  <si>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</si>
  <si>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</si>
  <si>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</si>
  <si>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</si>
  <si>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</si>
  <si>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</si>
  <si>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</si>
  <si>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</si>
  <si>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</si>
  <si>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</si>
  <si>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</si>
  <si>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</si>
  <si>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</si>
  <si>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</si>
  <si>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</si>
  <si>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</si>
  <si>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</si>
  <si>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</si>
  <si>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</si>
  <si>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</si>
  <si>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</si>
  <si>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</si>
  <si>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</si>
  <si>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</si>
  <si>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</si>
  <si>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</si>
  <si>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</si>
  <si>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</si>
  <si>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</si>
  <si>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</si>
  <si>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</si>
  <si>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</si>
  <si>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</si>
  <si>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</si>
  <si>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</si>
  <si>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</si>
  <si>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</si>
  <si>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</si>
  <si>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</si>
  <si>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</si>
  <si>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</si>
  <si>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</si>
  <si>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</si>
  <si>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</si>
  <si>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</si>
  <si>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</si>
  <si>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</si>
  <si>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</si>
  <si>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</si>
  <si>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</si>
  <si>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</si>
  <si>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</si>
  <si>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</si>
  <si>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</si>
  <si>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</si>
  <si>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</si>
  <si>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</si>
  <si>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</si>
  <si>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</si>
  <si>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</si>
  <si>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</si>
  <si>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</si>
  <si>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</si>
  <si>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</si>
  <si>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</si>
  <si>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</si>
  <si>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</si>
  <si>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</si>
  <si>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</si>
  <si>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</si>
  <si>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</si>
  <si>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</si>
  <si>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</si>
  <si>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</si>
  <si>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</si>
  <si>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</si>
  <si>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</si>
  <si>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</si>
  <si>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</si>
  <si>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</si>
  <si>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</si>
  <si>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</si>
  <si>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</si>
  <si>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</si>
  <si>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</si>
  <si>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</si>
  <si>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</si>
  <si>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</si>
  <si>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</si>
  <si>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</si>
  <si>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</si>
  <si>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</si>
  <si>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</si>
  <si>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</si>
  <si>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</si>
  <si>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</si>
  <si>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</si>
  <si>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</si>
  <si>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</si>
  <si>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</si>
  <si>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</si>
  <si>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</si>
  <si>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</si>
  <si>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</si>
  <si>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</si>
  <si>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</si>
  <si>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</si>
  <si>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</si>
  <si>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</si>
  <si>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</si>
  <si>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</si>
  <si>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</si>
  <si>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</si>
  <si>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</si>
  <si>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</si>
  <si>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</si>
  <si>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</si>
  <si>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</si>
  <si>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</si>
  <si>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</si>
  <si>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</si>
  <si>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</si>
  <si>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</si>
  <si>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</si>
  <si>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</si>
  <si>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</si>
  <si>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</si>
  <si>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</si>
  <si>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</si>
  <si>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</si>
  <si>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</si>
  <si>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</si>
  <si>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</si>
  <si>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</si>
  <si>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</si>
  <si>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</si>
  <si>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</si>
  <si>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</si>
  <si>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</si>
  <si>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</si>
  <si>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</si>
  <si>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</si>
  <si>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</si>
  <si>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</si>
  <si>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</si>
  <si>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</si>
  <si>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</si>
  <si>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</si>
  <si>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</si>
  <si>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</si>
  <si>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</si>
  <si>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</si>
  <si>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</si>
  <si>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</si>
  <si>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</si>
  <si>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</si>
  <si>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</si>
  <si>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</si>
  <si>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</si>
  <si>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</si>
  <si>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</si>
  <si>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</si>
  <si>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</si>
  <si>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</si>
  <si>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</si>
  <si>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</si>
  <si>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</si>
  <si>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</si>
  <si>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</si>
  <si>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</si>
  <si>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</si>
  <si>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</si>
  <si>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</si>
  <si>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</si>
  <si>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</si>
  <si>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</si>
  <si>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</si>
  <si>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</si>
  <si>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</si>
  <si>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</si>
  <si>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</si>
  <si>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</si>
  <si>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</si>
  <si>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</si>
  <si>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</si>
  <si>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</si>
  <si>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</si>
  <si>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</si>
  <si>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</si>
  <si>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</si>
  <si>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</si>
  <si>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</si>
  <si>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</si>
  <si>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</si>
  <si>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</si>
  <si>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</si>
  <si>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</si>
  <si>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</si>
  <si>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</si>
  <si>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</si>
  <si>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</si>
  <si>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</si>
  <si>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</si>
  <si>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</si>
  <si>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</si>
  <si>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</si>
  <si>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</si>
  <si>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</si>
  <si>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</si>
  <si>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</si>
  <si>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</si>
  <si>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</si>
  <si>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</si>
  <si>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</si>
  <si>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</si>
  <si>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</si>
  <si>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</si>
  <si>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</si>
  <si>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</si>
  <si>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</si>
  <si>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</si>
  <si>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</si>
  <si>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</si>
  <si>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</si>
  <si>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</si>
  <si>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</si>
  <si>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</si>
  <si>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</si>
  <si>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</si>
  <si>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</si>
  <si>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</si>
  <si>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</si>
  <si>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</si>
  <si>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</si>
  <si>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</si>
  <si>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</si>
  <si>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</si>
  <si>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</si>
  <si>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</si>
  <si>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</si>
  <si>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</si>
  <si>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</si>
  <si>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</si>
  <si>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</si>
  <si>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</si>
  <si>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</si>
  <si>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</si>
  <si>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</si>
  <si>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</si>
  <si>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</si>
  <si>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</si>
  <si>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</si>
  <si>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</si>
  <si>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</si>
  <si>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</si>
  <si>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</si>
  <si>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</si>
  <si>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</si>
  <si>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</si>
  <si>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</si>
  <si>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</si>
  <si>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</si>
  <si>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</si>
  <si>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</si>
  <si>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</si>
  <si>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</si>
  <si>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</si>
  <si>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</si>
  <si>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</si>
  <si>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</si>
  <si>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</si>
  <si>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</si>
  <si>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</si>
  <si>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</si>
  <si>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</si>
  <si>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</si>
  <si>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</si>
  <si>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</si>
  <si>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</si>
  <si>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</si>
  <si>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</si>
  <si>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</si>
  <si>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</si>
  <si>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</si>
  <si>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</si>
  <si>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</si>
  <si>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</si>
  <si>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</si>
  <si>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</si>
  <si>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</si>
  <si>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</si>
  <si>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</si>
  <si>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</si>
  <si>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</si>
  <si>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</si>
  <si>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</si>
  <si>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</si>
  <si>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</si>
  <si>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</si>
  <si>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</si>
  <si>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</si>
  <si>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</si>
  <si>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</si>
  <si>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</si>
  <si>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</si>
  <si>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</si>
  <si>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</si>
  <si>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</si>
  <si>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</si>
  <si>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</si>
  <si>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</si>
  <si>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</si>
  <si>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</si>
  <si>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</si>
  <si>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</si>
  <si>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</si>
  <si>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</si>
  <si>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</si>
  <si>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</si>
  <si>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</si>
  <si>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</si>
  <si>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</si>
  <si>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</si>
  <si>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</si>
  <si>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</si>
  <si>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</si>
  <si>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</si>
  <si>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</si>
  <si>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</si>
  <si>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</si>
  <si>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</si>
  <si>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</si>
  <si>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</si>
  <si>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</si>
  <si>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</si>
  <si>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</si>
  <si>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</si>
  <si>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</si>
  <si>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</si>
  <si>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</si>
  <si>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</si>
  <si>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</si>
  <si>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</si>
  <si>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</si>
  <si>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</si>
  <si>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</si>
  <si>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</si>
  <si>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</si>
  <si>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</si>
  <si>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</si>
  <si>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</si>
  <si>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</si>
  <si>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</si>
  <si>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</si>
  <si>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</si>
  <si>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</si>
  <si>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</si>
  <si>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</si>
  <si>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</si>
  <si>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</si>
  <si>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</si>
  <si>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</si>
  <si>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</si>
  <si>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</si>
  <si>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</si>
  <si>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</si>
  <si>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</si>
  <si>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</si>
  <si>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</si>
  <si>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</si>
  <si>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</si>
  <si>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</si>
  <si>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</si>
  <si>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</si>
  <si>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</si>
  <si>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</si>
  <si>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</si>
  <si>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</si>
  <si>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</si>
  <si>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</si>
  <si>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</si>
  <si>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</si>
  <si>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</si>
  <si>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</si>
  <si>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</si>
  <si>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</si>
  <si>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</si>
  <si>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</si>
  <si>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</si>
  <si>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</si>
  <si>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</si>
  <si>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</si>
  <si>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</si>
  <si>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</si>
  <si>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</si>
  <si>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</si>
  <si>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</si>
  <si>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</si>
  <si>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</si>
  <si>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</si>
  <si>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</si>
  <si>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</si>
  <si>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</si>
  <si>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</si>
  <si>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</si>
  <si>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</si>
  <si>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</si>
  <si>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</si>
  <si>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</si>
  <si>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</si>
  <si>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</si>
  <si>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</si>
  <si>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</si>
  <si>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</si>
  <si>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</si>
  <si>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</si>
  <si>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</si>
  <si>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</si>
  <si>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</si>
  <si>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</si>
  <si>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</si>
  <si>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</si>
  <si>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</si>
  <si>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</si>
  <si>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</si>
  <si>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</si>
  <si>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</si>
  <si>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</si>
  <si>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</si>
  <si>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</si>
  <si>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</si>
  <si>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</si>
  <si>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</si>
  <si>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</si>
  <si>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</si>
  <si>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</si>
  <si>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</si>
  <si>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</si>
  <si>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</si>
  <si>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</si>
  <si>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</si>
  <si>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</si>
  <si>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</si>
  <si>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</si>
  <si>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</si>
  <si>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</si>
  <si>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</si>
  <si>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</si>
  <si>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</si>
  <si>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</si>
  <si>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</si>
  <si>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</si>
  <si>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</si>
  <si>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</si>
  <si>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</si>
  <si>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</si>
  <si>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</si>
  <si>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</si>
  <si>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</si>
  <si>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</si>
  <si>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</si>
  <si>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</si>
  <si>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</si>
  <si>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</si>
  <si>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</si>
  <si>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</si>
  <si>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</si>
  <si>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</si>
  <si>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</si>
  <si>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</si>
  <si>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</si>
  <si>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</si>
  <si>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</si>
  <si>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</si>
  <si>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</si>
  <si>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</si>
  <si>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</si>
  <si>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</si>
  <si>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</si>
  <si>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</si>
  <si>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</si>
  <si>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</si>
  <si>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</si>
  <si>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</si>
  <si>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</si>
  <si>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</si>
  <si>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</si>
  <si>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</si>
  <si>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</si>
  <si>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</si>
  <si>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</si>
  <si>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</si>
  <si>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</si>
  <si>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</si>
  <si>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</si>
  <si>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</si>
  <si>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</si>
  <si>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</si>
  <si>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</si>
  <si>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</si>
  <si>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</si>
  <si>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</si>
  <si>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</si>
  <si>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</si>
  <si>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</si>
  <si>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</si>
  <si>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</si>
  <si>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</si>
  <si>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</si>
  <si>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</si>
  <si>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</si>
  <si>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</si>
  <si>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</si>
  <si>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</si>
  <si>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</si>
  <si>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</si>
  <si>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</si>
  <si>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</si>
  <si>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</si>
  <si>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</si>
  <si>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</si>
  <si>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</si>
  <si>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</si>
  <si>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</si>
  <si>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</si>
  <si>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</si>
  <si>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</si>
  <si>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</si>
  <si>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</si>
  <si>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</si>
  <si>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</si>
  <si>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</si>
  <si>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</si>
  <si>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</si>
  <si>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</si>
  <si>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</si>
  <si>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</si>
  <si>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</si>
  <si>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</si>
  <si>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</si>
  <si>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</si>
  <si>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</si>
  <si>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</si>
  <si>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</si>
  <si>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</si>
  <si>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</si>
  <si>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</si>
  <si>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</si>
  <si>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</si>
  <si>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</si>
  <si>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</si>
  <si>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</si>
  <si>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</si>
  <si>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</si>
  <si>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</si>
  <si>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</si>
  <si>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</si>
  <si>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</si>
  <si>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</si>
  <si>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</si>
  <si>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</si>
  <si>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</si>
  <si>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</si>
  <si>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</si>
  <si>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</si>
  <si>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</si>
  <si>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</si>
  <si>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</si>
  <si>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</si>
  <si>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</si>
  <si>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</si>
  <si>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</si>
  <si>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</si>
  <si>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</si>
  <si>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</si>
  <si>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</si>
  <si>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</si>
  <si>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</si>
  <si>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</si>
  <si>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</si>
  <si>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</si>
  <si>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</si>
  <si>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</si>
  <si>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</si>
  <si>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</si>
  <si>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</si>
  <si>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</si>
  <si>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</si>
  <si>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</si>
  <si>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</si>
  <si>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</si>
  <si>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</si>
  <si>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</si>
  <si>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</si>
  <si>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</si>
  <si>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</si>
  <si>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</si>
  <si>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</si>
  <si>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</si>
  <si>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</si>
  <si>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</si>
  <si>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</si>
  <si>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</si>
  <si>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</si>
  <si>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</si>
  <si>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</si>
  <si>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</si>
  <si>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</si>
  <si>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</si>
  <si>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</si>
  <si>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</si>
  <si>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</si>
  <si>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</si>
  <si>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</si>
  <si>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</si>
  <si>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</si>
  <si>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</si>
  <si>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</si>
  <si>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</si>
  <si>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</si>
  <si>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</si>
  <si>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</si>
  <si>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</si>
  <si>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</si>
  <si>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</si>
  <si>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</si>
  <si>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</si>
  <si>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</si>
  <si>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</si>
  <si>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</si>
  <si>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</si>
  <si>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</si>
  <si>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</si>
  <si>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</si>
  <si>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</si>
  <si>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</si>
  <si>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</si>
  <si>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</si>
  <si>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</si>
  <si>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</si>
  <si>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</si>
  <si>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</si>
  <si>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</si>
  <si>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</si>
  <si>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</si>
  <si>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</si>
  <si>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</si>
  <si>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</si>
  <si>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</si>
  <si>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</si>
  <si>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</si>
  <si>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</si>
  <si>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</si>
  <si>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</si>
  <si>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</si>
  <si>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</si>
  <si>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</si>
  <si>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</si>
  <si>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</si>
  <si>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</si>
  <si>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</si>
  <si>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</si>
  <si>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</si>
  <si>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</si>
  <si>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</si>
  <si>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</si>
  <si>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</si>
  <si>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</si>
  <si>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</si>
  <si>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</si>
  <si>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</si>
  <si>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</si>
  <si>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</si>
  <si>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</si>
  <si>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</si>
  <si>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</si>
  <si>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</si>
  <si>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</si>
  <si>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</si>
  <si>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</si>
  <si>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</si>
  <si>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</si>
  <si>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</si>
  <si>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</si>
  <si>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</si>
  <si>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</si>
  <si>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</si>
  <si>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</si>
  <si>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</si>
  <si>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</si>
  <si>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</si>
  <si>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</si>
  <si>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</si>
  <si>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</si>
  <si>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</si>
  <si>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</si>
  <si>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</si>
  <si>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</si>
  <si>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</si>
  <si>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</si>
  <si>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</si>
  <si>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</si>
  <si>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</si>
  <si>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</si>
  <si>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</si>
  <si>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</si>
  <si>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</si>
  <si>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</si>
  <si>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</si>
  <si>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</si>
  <si>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</si>
  <si>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</si>
  <si>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</si>
  <si>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</si>
  <si>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</si>
  <si>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</si>
  <si>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</si>
  <si>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</si>
  <si>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</si>
  <si>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</si>
  <si>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</si>
  <si>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</si>
  <si>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</si>
  <si>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</si>
  <si>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</si>
  <si>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</si>
  <si>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</si>
  <si>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</si>
  <si>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</si>
  <si>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</si>
  <si>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</si>
  <si>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</si>
  <si>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</si>
  <si>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</si>
  <si>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</si>
  <si>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</si>
  <si>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</si>
  <si>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</si>
  <si>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</si>
  <si>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</si>
  <si>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</si>
  <si>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</si>
  <si>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</si>
  <si>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</si>
  <si>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</si>
  <si>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</si>
  <si>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</si>
  <si>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</si>
  <si>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</si>
  <si>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</si>
  <si>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</si>
  <si>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</si>
  <si>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</si>
  <si>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</si>
  <si>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</si>
  <si>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</si>
  <si>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</si>
  <si>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</si>
  <si>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</si>
  <si>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</si>
  <si>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</si>
  <si>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</si>
  <si>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</si>
  <si>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</si>
  <si>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</si>
  <si>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</si>
  <si>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</si>
  <si>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</si>
  <si>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</si>
  <si>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</si>
  <si>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</si>
  <si>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</si>
  <si>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</si>
  <si>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</si>
  <si>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</si>
  <si>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</si>
  <si>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</si>
  <si>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</si>
  <si>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</si>
  <si>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</si>
  <si>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</si>
  <si>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</si>
  <si>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</si>
  <si>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</si>
  <si>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</si>
  <si>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</si>
  <si>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</si>
  <si>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</si>
  <si>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</si>
  <si>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</si>
  <si>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</si>
  <si>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</si>
  <si>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</si>
  <si>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</si>
  <si>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</si>
  <si>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</si>
  <si>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</si>
  <si>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</si>
  <si>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</si>
  <si>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</si>
  <si>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</si>
  <si>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</si>
  <si>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</si>
  <si>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</si>
  <si>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</si>
  <si>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</si>
  <si>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</si>
  <si>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</si>
  <si>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</si>
  <si>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</si>
  <si>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</si>
  <si>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</si>
  <si>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</si>
  <si>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</si>
  <si>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</si>
  <si>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</si>
  <si>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</si>
  <si>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</si>
  <si>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</si>
  <si>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</si>
  <si>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</si>
  <si>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</si>
  <si>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</si>
  <si>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</si>
  <si>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</si>
  <si>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</si>
  <si>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</si>
  <si>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</si>
  <si>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</si>
  <si>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</si>
  <si>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</si>
  <si>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</si>
  <si>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</si>
  <si>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</si>
  <si>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</si>
  <si>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</si>
  <si>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</si>
  <si>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</si>
  <si>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</si>
  <si>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</si>
  <si>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</si>
  <si>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</si>
  <si>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</si>
  <si>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</si>
  <si>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</si>
  <si>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</si>
  <si>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</si>
  <si>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</si>
  <si>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</si>
  <si>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</si>
  <si>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</si>
  <si>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</si>
  <si>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</si>
  <si>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</si>
  <si>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</si>
  <si>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</si>
  <si>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</si>
  <si>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</si>
  <si>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</si>
  <si>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</si>
  <si>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</si>
  <si>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</si>
  <si>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</si>
  <si>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</si>
  <si>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</si>
  <si>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</si>
  <si>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</si>
  <si>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</si>
  <si>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</si>
  <si>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</si>
  <si>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</si>
  <si>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</si>
  <si>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</si>
  <si>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</si>
  <si>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</si>
  <si>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</si>
  <si>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</si>
  <si>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</si>
  <si>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</si>
  <si>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</si>
  <si>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</si>
  <si>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</si>
  <si>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</si>
  <si>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</si>
  <si>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</si>
  <si>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</si>
  <si>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</si>
  <si>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</si>
  <si>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</si>
  <si>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</si>
  <si>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</si>
  <si>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</si>
  <si>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</si>
  <si>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</si>
  <si>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</si>
  <si>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</si>
  <si>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</si>
  <si>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</si>
  <si>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</si>
  <si>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</si>
  <si>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</si>
  <si>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</si>
  <si>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</si>
  <si>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</si>
  <si>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</si>
  <si>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</si>
  <si>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</si>
  <si>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</si>
  <si>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</si>
  <si>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</si>
  <si>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</si>
  <si>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</si>
  <si>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</si>
  <si>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</si>
  <si>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</si>
  <si>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</si>
  <si>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</si>
  <si>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</si>
  <si>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</si>
  <si>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</si>
  <si>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</si>
  <si>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</si>
  <si>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</si>
  <si>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</si>
  <si>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</si>
  <si>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</si>
  <si>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</si>
  <si>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</si>
  <si>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</si>
  <si>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</si>
  <si>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</si>
  <si>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</si>
  <si>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</si>
  <si>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</si>
  <si>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</si>
  <si>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</si>
  <si>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</si>
  <si>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</si>
  <si>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</si>
  <si>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</si>
  <si>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</si>
  <si>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</si>
  <si>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</si>
  <si>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</si>
  <si>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</si>
  <si>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</si>
  <si>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</si>
  <si>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</si>
  <si>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</si>
  <si>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</si>
  <si>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</si>
  <si>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</si>
  <si>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</si>
  <si>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</si>
  <si>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</si>
  <si>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</si>
  <si>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</si>
  <si>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</si>
  <si>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</si>
  <si>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</si>
  <si>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</si>
  <si>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</si>
  <si>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</si>
  <si>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</si>
  <si>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</si>
  <si>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</si>
  <si>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</si>
  <si>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</si>
  <si>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</si>
  <si>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</si>
  <si>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</si>
  <si>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</si>
  <si>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</si>
  <si>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</si>
  <si>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</si>
  <si>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</si>
  <si>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</si>
  <si>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</si>
  <si>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</si>
  <si>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</si>
  <si>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</si>
  <si>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</si>
  <si>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</si>
  <si>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</si>
  <si>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</si>
  <si>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</si>
  <si>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</si>
  <si>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</si>
  <si>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</si>
  <si>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</si>
  <si>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</si>
  <si>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</si>
  <si>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</si>
  <si>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</si>
  <si>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</si>
  <si>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</si>
  <si>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</si>
  <si>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</si>
  <si>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</si>
  <si>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</si>
  <si>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</si>
  <si>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</si>
  <si>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</si>
  <si>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</si>
  <si>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</si>
  <si>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</si>
  <si>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</si>
  <si>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</si>
  <si>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</si>
  <si>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</si>
  <si>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</si>
  <si>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</si>
  <si>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</si>
  <si>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</si>
  <si>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</si>
  <si>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</si>
  <si>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</si>
  <si>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</si>
  <si>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</si>
  <si>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</si>
  <si>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</si>
  <si>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</si>
  <si>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</si>
  <si>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</si>
  <si>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</si>
  <si>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</si>
  <si>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</si>
  <si>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</si>
  <si>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</si>
  <si>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</si>
  <si>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</si>
  <si>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</si>
  <si>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</si>
  <si>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</si>
  <si>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</si>
  <si>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</si>
  <si>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</si>
  <si>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</si>
  <si>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</si>
  <si>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</si>
  <si>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</si>
  <si>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</si>
  <si>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</si>
  <si>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</si>
  <si>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</si>
  <si>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</si>
  <si>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</si>
  <si>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</si>
  <si>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</si>
  <si>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</si>
  <si>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</si>
  <si>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</si>
  <si>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</si>
  <si>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</si>
  <si>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</si>
  <si>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</si>
  <si>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</si>
  <si>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</si>
  <si>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</si>
  <si>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</si>
  <si>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</si>
  <si>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</si>
  <si>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</si>
  <si>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</si>
  <si>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</si>
  <si>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</si>
  <si>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</si>
  <si>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</si>
  <si>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</si>
  <si>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</si>
  <si>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</si>
  <si>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</si>
  <si>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</si>
  <si>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</si>
  <si>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</si>
  <si>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</si>
  <si>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</si>
  <si>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</si>
  <si>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</si>
  <si>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</si>
  <si>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</si>
  <si>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</si>
  <si>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</si>
  <si>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</si>
  <si>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</si>
  <si>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</si>
  <si>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</si>
  <si>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</si>
  <si>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</si>
  <si>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</si>
  <si>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</si>
  <si>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</si>
  <si>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</si>
  <si>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</si>
  <si>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</si>
  <si>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</si>
  <si>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</si>
  <si>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</si>
  <si>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</si>
  <si>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</si>
  <si>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</si>
  <si>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</si>
  <si>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</si>
  <si>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</si>
  <si>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</si>
  <si>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</si>
  <si>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</si>
  <si>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</si>
  <si>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</si>
  <si>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</si>
  <si>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</si>
  <si>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</si>
  <si>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</si>
  <si>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</si>
  <si>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</si>
  <si>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</si>
  <si>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</si>
  <si>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</si>
  <si>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</si>
  <si>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</si>
  <si>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</si>
  <si>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</si>
  <si>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</si>
  <si>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</si>
  <si>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</si>
  <si>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</si>
  <si>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</si>
  <si>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</si>
  <si>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</si>
  <si>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</si>
  <si>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</si>
  <si>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</si>
  <si>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</si>
  <si>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</si>
  <si>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</si>
  <si>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</si>
  <si>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</si>
  <si>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</si>
  <si>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</si>
  <si>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</si>
  <si>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</si>
  <si>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</si>
  <si>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</si>
  <si>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</si>
  <si>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</si>
  <si>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</si>
  <si>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</si>
  <si>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</si>
  <si>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</si>
  <si>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</si>
  <si>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</si>
  <si>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</si>
  <si>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</si>
  <si>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</si>
  <si>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</si>
  <si>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</si>
  <si>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</si>
  <si>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</si>
  <si>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</si>
  <si>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</si>
  <si>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</si>
  <si>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</si>
  <si>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</si>
  <si>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</si>
  <si>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</si>
  <si>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</si>
  <si>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</si>
  <si>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</si>
  <si>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</si>
  <si>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</si>
  <si>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</si>
  <si>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</si>
  <si>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</si>
  <si>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</si>
  <si>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</si>
  <si>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</si>
  <si>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</si>
  <si>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</si>
  <si>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</si>
  <si>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</si>
  <si>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</si>
  <si>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</si>
  <si>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</si>
  <si>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</si>
  <si>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</si>
  <si>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</si>
  <si>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</si>
  <si>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</si>
  <si>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</si>
  <si>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</si>
  <si>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</si>
  <si>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</si>
  <si>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</si>
  <si>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</si>
  <si>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</si>
  <si>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</si>
  <si>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</si>
  <si>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</si>
  <si>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</si>
  <si>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</si>
  <si>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</si>
  <si>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</si>
  <si>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</si>
  <si>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</si>
  <si>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</si>
  <si>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</si>
  <si>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</si>
  <si>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</si>
  <si>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</si>
  <si>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</si>
  <si>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</si>
  <si>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</si>
  <si>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</si>
  <si>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</si>
  <si>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</si>
  <si>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</si>
  <si>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</si>
  <si>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</si>
  <si>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</si>
  <si>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</si>
  <si>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</si>
  <si>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</si>
  <si>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</si>
  <si>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</si>
  <si>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</si>
  <si>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</si>
  <si>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</si>
  <si>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</si>
  <si>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</si>
  <si>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</si>
  <si>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</si>
  <si>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</si>
  <si>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</si>
  <si>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</si>
  <si>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</si>
  <si>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</si>
  <si>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</si>
  <si>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</si>
  <si>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</si>
  <si>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</si>
  <si>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</si>
  <si>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</si>
  <si>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</si>
  <si>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</si>
  <si>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</si>
  <si>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</si>
  <si>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</si>
  <si>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</si>
  <si>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</si>
  <si>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</si>
  <si>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</si>
  <si>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</si>
  <si>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</si>
  <si>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</si>
  <si>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</si>
  <si>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</si>
  <si>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</si>
  <si>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</si>
  <si>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</si>
  <si>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</si>
  <si>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</si>
  <si>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</si>
  <si>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</si>
  <si>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</si>
  <si>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</si>
  <si>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</si>
  <si>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</si>
  <si>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</si>
  <si>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</si>
  <si>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</si>
  <si>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</si>
  <si>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</si>
  <si>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</si>
  <si>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</si>
  <si>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</si>
  <si>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</si>
  <si>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</si>
  <si>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</si>
  <si>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</si>
  <si>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</si>
  <si>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</si>
  <si>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</si>
  <si>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</si>
  <si>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</si>
  <si>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</si>
  <si>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</si>
  <si>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</si>
  <si>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</si>
  <si>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</si>
  <si>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</si>
  <si>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</si>
  <si>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</si>
  <si>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</si>
  <si>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</si>
  <si>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</si>
  <si>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</si>
  <si>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</si>
  <si>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</si>
  <si>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</si>
  <si>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</si>
  <si>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</si>
  <si>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</si>
  <si>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</si>
  <si>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</si>
  <si>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</si>
  <si>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</si>
  <si>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</si>
  <si>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</si>
  <si>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</si>
  <si>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</si>
  <si>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</si>
  <si>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</si>
  <si>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</si>
  <si>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</si>
  <si>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</si>
  <si>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</si>
  <si>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</si>
  <si>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</si>
  <si>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</si>
  <si>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</si>
  <si>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</si>
  <si>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</si>
  <si>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</si>
  <si>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</si>
  <si>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</si>
  <si>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</si>
  <si>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</si>
  <si>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</si>
  <si>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</si>
  <si>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</si>
  <si>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</si>
  <si>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</si>
  <si>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</si>
  <si>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</si>
  <si>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</si>
  <si>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</si>
  <si>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</si>
  <si>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</si>
  <si>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</si>
  <si>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</si>
  <si>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</si>
  <si>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</si>
  <si>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</si>
  <si>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</si>
  <si>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</si>
  <si>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</si>
  <si>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</si>
  <si>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</si>
  <si>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</si>
  <si>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</si>
  <si>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</si>
  <si>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</si>
  <si>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</si>
  <si>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</si>
  <si>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</si>
  <si>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</si>
  <si>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</si>
  <si>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</si>
  <si>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</si>
  <si>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</si>
  <si>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</si>
  <si>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</si>
  <si>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</si>
  <si>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</si>
  <si>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</si>
  <si>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</si>
  <si>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</si>
  <si>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</si>
  <si>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</si>
  <si>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</si>
  <si>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</si>
  <si>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</si>
  <si>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</si>
  <si>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</si>
  <si>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</si>
  <si>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</si>
  <si>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</si>
  <si>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</si>
  <si>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</si>
  <si>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</si>
  <si>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</si>
  <si>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</si>
  <si>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</si>
  <si>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</si>
  <si>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</si>
  <si>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</si>
  <si>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</si>
  <si>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</si>
  <si>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</si>
  <si>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</si>
  <si>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</si>
  <si>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</si>
  <si>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</si>
  <si>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</si>
  <si>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</si>
  <si>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</si>
  <si>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</si>
  <si>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</si>
  <si>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</si>
  <si>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</si>
  <si>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</si>
  <si>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</si>
  <si>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</si>
  <si>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</si>
  <si>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</si>
  <si>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</si>
  <si>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</si>
  <si>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</si>
  <si>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</si>
  <si>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</si>
  <si>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</si>
  <si>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</si>
  <si>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</si>
  <si>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</si>
  <si>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</si>
  <si>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</si>
  <si>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</si>
  <si>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</si>
  <si>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</si>
  <si>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</si>
  <si>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</si>
  <si>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</si>
  <si>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</si>
  <si>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</si>
  <si>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</si>
  <si>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</si>
  <si>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</si>
  <si>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</si>
  <si>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</si>
  <si>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</si>
  <si>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</si>
  <si>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</si>
  <si>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</si>
  <si>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</si>
  <si>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</si>
  <si>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</si>
  <si>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</si>
  <si>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</si>
  <si>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</si>
  <si>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</si>
  <si>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</si>
  <si>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</si>
  <si>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</si>
  <si>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</si>
  <si>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</si>
  <si>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</si>
  <si>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</si>
  <si>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</si>
  <si>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</si>
  <si>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</si>
  <si>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</si>
  <si>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</si>
  <si>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</si>
  <si>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</si>
  <si>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</si>
  <si>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</si>
  <si>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</si>
  <si>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</si>
  <si>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</si>
  <si>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</si>
  <si>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</si>
  <si>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</si>
  <si>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</si>
  <si>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</si>
  <si>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</si>
  <si>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</si>
  <si>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</si>
  <si>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</si>
  <si>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</si>
  <si>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</si>
  <si>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</si>
  <si>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</si>
  <si>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</si>
  <si>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</si>
  <si>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</si>
  <si>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</si>
  <si>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</si>
  <si>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</si>
  <si>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</si>
  <si>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</si>
  <si>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</si>
  <si>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</si>
  <si>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</si>
  <si>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</si>
  <si>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</si>
  <si>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</si>
  <si>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</si>
  <si>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</si>
  <si>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</si>
  <si>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</si>
  <si>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</si>
  <si>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</si>
  <si>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</si>
  <si>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</si>
  <si>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</si>
  <si>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</si>
  <si>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</si>
  <si>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</si>
  <si>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</si>
  <si>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</si>
  <si>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</si>
  <si>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</si>
  <si>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</si>
  <si>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</si>
  <si>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</si>
  <si>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</si>
  <si>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</si>
  <si>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</si>
  <si>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</si>
  <si>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</si>
  <si>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</si>
  <si>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</si>
  <si>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</si>
  <si>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</si>
  <si>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</si>
  <si>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</si>
  <si>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</si>
  <si>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</si>
  <si>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</si>
  <si>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</si>
  <si>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</si>
  <si>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</si>
  <si>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</si>
  <si>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</si>
  <si>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</si>
  <si>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</si>
  <si>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</si>
  <si>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</si>
  <si>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</si>
  <si>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</si>
  <si>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</si>
  <si>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</si>
  <si>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</si>
  <si>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</si>
  <si>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</si>
  <si>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</si>
  <si>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</si>
  <si>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</si>
  <si>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</si>
  <si>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</si>
  <si>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</si>
  <si>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</si>
  <si>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</si>
  <si>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</si>
  <si>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</si>
  <si>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</si>
  <si>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</si>
  <si>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</si>
  <si>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</si>
  <si>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</si>
  <si>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</si>
  <si>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</si>
  <si>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</si>
  <si>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</si>
  <si>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</si>
  <si>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</si>
  <si>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</si>
  <si>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</si>
  <si>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</si>
  <si>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</si>
  <si>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</si>
  <si>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</si>
  <si>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</si>
  <si>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</si>
  <si>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</si>
  <si>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</si>
  <si>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</si>
  <si>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</si>
  <si>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</si>
  <si>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</si>
  <si>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</si>
  <si>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</si>
  <si>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</si>
  <si>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</si>
  <si>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</si>
  <si>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</si>
  <si>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</si>
  <si>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</si>
  <si>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</si>
  <si>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</si>
  <si>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</si>
  <si>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</si>
  <si>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</si>
  <si>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</si>
  <si>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</si>
  <si>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</si>
  <si>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</si>
  <si>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</si>
  <si>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</si>
  <si>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</si>
  <si>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</si>
  <si>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</si>
  <si>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</si>
  <si>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</si>
  <si>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</si>
  <si>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</si>
  <si>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</si>
  <si>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</si>
  <si>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</si>
  <si>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</si>
  <si>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</si>
  <si>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</si>
  <si>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</si>
  <si>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</si>
  <si>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</si>
  <si>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</si>
  <si>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</si>
  <si>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</si>
  <si>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</si>
  <si>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</si>
  <si>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</si>
  <si>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</si>
  <si>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</si>
  <si>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</si>
  <si>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</si>
  <si>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</si>
  <si>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</si>
  <si>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</si>
  <si>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</si>
  <si>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</si>
  <si>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</si>
  <si>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</si>
  <si>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</si>
  <si>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</si>
  <si>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</si>
  <si>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</si>
  <si>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</si>
  <si>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</si>
  <si>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</si>
  <si>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</si>
  <si>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</si>
  <si>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</si>
  <si>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</si>
  <si>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</si>
  <si>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</si>
  <si>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</si>
  <si>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</si>
  <si>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</si>
  <si>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</si>
  <si>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</si>
  <si>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</si>
  <si>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</si>
  <si>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</si>
  <si>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</si>
  <si>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</si>
  <si>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</si>
  <si>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</si>
  <si>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</si>
  <si>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</si>
  <si>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</si>
  <si>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</si>
  <si>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</si>
  <si>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</si>
  <si>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</si>
  <si>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</si>
  <si>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</si>
  <si>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</si>
  <si>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</si>
  <si>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</si>
  <si>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</si>
  <si>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</si>
  <si>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</si>
  <si>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</si>
  <si>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</si>
  <si>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</si>
  <si>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</si>
  <si>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</si>
  <si>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</si>
  <si>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</si>
  <si>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</si>
  <si>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</si>
  <si>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</si>
  <si>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</si>
  <si>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</si>
  <si>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</si>
  <si>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</si>
  <si>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</si>
  <si>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</si>
  <si>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</si>
  <si>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</si>
  <si>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</si>
  <si>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</si>
  <si>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</si>
  <si>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</si>
  <si>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</si>
  <si>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</si>
  <si>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</si>
  <si>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</si>
  <si>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</si>
  <si>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</si>
  <si>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</si>
  <si>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</si>
  <si>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</si>
  <si>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</si>
  <si>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</si>
  <si>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</si>
  <si>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</si>
  <si>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</si>
  <si>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</si>
  <si>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</si>
  <si>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</si>
  <si>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</si>
  <si>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</si>
  <si>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</si>
  <si>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</si>
  <si>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</si>
  <si>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</si>
  <si>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</si>
  <si>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</si>
  <si>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</si>
  <si>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</si>
  <si>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</si>
  <si>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</si>
  <si>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</si>
  <si>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</si>
  <si>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</si>
  <si>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</si>
  <si>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</si>
  <si>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</si>
  <si>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</si>
  <si>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</si>
  <si>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</si>
  <si>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</si>
  <si>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</si>
  <si>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</si>
  <si>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</si>
  <si>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</si>
  <si>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</si>
  <si>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</si>
  <si>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</si>
  <si>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</si>
  <si>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</si>
  <si>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</si>
  <si>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</si>
  <si>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</si>
  <si>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</si>
  <si>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</si>
  <si>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</si>
  <si>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</si>
  <si>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</si>
  <si>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</si>
  <si>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</si>
  <si>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</si>
  <si>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</si>
  <si>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</si>
  <si>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</si>
  <si>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</si>
  <si>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</si>
  <si>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</si>
  <si>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</si>
  <si>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</si>
  <si>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</si>
  <si>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</si>
  <si>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</si>
  <si>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</si>
  <si>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</si>
  <si>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</si>
  <si>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</si>
  <si>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</si>
  <si>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</si>
  <si>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</si>
  <si>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</si>
  <si>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</si>
  <si>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</si>
  <si>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</si>
  <si>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</si>
  <si>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</si>
  <si>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</si>
  <si>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</si>
  <si>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</si>
  <si>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</si>
  <si>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</si>
  <si>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</si>
  <si>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</si>
  <si>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</si>
  <si>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</si>
  <si>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</si>
  <si>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</si>
  <si>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</si>
  <si>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</si>
  <si>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</si>
  <si>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</si>
  <si>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</si>
  <si>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</si>
  <si>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</si>
  <si>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</si>
  <si>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</si>
  <si>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</si>
  <si>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</si>
  <si>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</si>
  <si>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</si>
  <si>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</si>
  <si>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</si>
  <si>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</si>
  <si>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</si>
  <si>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</si>
  <si>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</si>
  <si>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</si>
  <si>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</si>
  <si>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</si>
  <si>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</si>
  <si>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</si>
  <si>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</si>
  <si>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</si>
  <si>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</si>
  <si>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</si>
  <si>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</si>
  <si>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</si>
  <si>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</si>
  <si>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</si>
  <si>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</si>
  <si>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</si>
  <si>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</si>
  <si>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</si>
  <si>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</si>
  <si>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</si>
  <si>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</si>
  <si>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</si>
  <si>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</si>
  <si>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</si>
  <si>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</si>
  <si>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</si>
  <si>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</si>
  <si>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</si>
  <si>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</si>
  <si>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</si>
  <si>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</si>
  <si>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</si>
  <si>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</si>
  <si>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</si>
  <si>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</si>
  <si>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</si>
  <si>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</si>
  <si>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</si>
  <si>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</si>
  <si>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</si>
  <si>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</si>
  <si>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</si>
  <si>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</si>
  <si>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</si>
  <si>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</si>
  <si>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</si>
  <si>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</si>
  <si>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</si>
  <si>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</si>
  <si>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</si>
  <si>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</si>
  <si>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</si>
  <si>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</si>
  <si>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</si>
  <si>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</si>
  <si>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</si>
  <si>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</si>
  <si>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</si>
  <si>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</si>
  <si>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</si>
  <si>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</si>
  <si>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</si>
  <si>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</si>
  <si>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</si>
  <si>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</si>
  <si>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</si>
  <si>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</si>
  <si>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</si>
  <si>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</si>
  <si>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</si>
  <si>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</si>
  <si>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</si>
  <si>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</si>
  <si>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</si>
  <si>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</si>
  <si>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</si>
  <si>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</si>
  <si>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</si>
  <si>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</si>
  <si>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</si>
  <si>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</si>
  <si>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</si>
  <si>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</si>
  <si>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</si>
  <si>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</si>
  <si>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</si>
  <si>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</si>
  <si>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</si>
  <si>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</si>
  <si>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</si>
  <si>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</si>
  <si>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</si>
  <si>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</si>
  <si>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</si>
  <si>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</si>
  <si>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</si>
  <si>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</si>
  <si>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</si>
  <si>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</si>
  <si>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</si>
  <si>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</si>
  <si>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</si>
  <si>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</si>
  <si>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</si>
  <si>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</si>
  <si>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</si>
  <si>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</si>
  <si>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</si>
  <si>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</si>
  <si>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</si>
  <si>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</si>
  <si>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</si>
  <si>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</si>
  <si>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</si>
  <si>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</si>
  <si>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</si>
  <si>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</si>
  <si>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</si>
  <si>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</si>
  <si>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</si>
  <si>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</si>
  <si>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</si>
  <si>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</si>
  <si>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</si>
  <si>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</si>
  <si>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</si>
  <si>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</si>
  <si>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</si>
  <si>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</si>
  <si>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</si>
  <si>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</si>
  <si>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</si>
  <si>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</si>
  <si>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</si>
  <si>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</si>
  <si>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</si>
  <si>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</si>
  <si>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</si>
  <si>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</si>
  <si>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</si>
  <si>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</si>
  <si>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</si>
  <si>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</si>
  <si>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</si>
  <si>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</si>
  <si>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</si>
  <si>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</si>
  <si>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</si>
  <si>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</si>
  <si>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</si>
  <si>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</si>
  <si>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</si>
  <si>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</si>
  <si>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</si>
  <si>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</si>
  <si>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</si>
  <si>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</si>
  <si>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</si>
  <si>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</si>
  <si>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</si>
  <si>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</si>
  <si>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</si>
  <si>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</si>
  <si>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</si>
  <si>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</si>
  <si>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</si>
  <si>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</si>
  <si>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</si>
  <si>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</si>
  <si>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</si>
  <si>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</si>
  <si>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</si>
  <si>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</si>
  <si>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</si>
  <si>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</si>
  <si>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</si>
  <si>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</si>
  <si>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</si>
  <si>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</si>
  <si>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</si>
  <si>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</si>
  <si>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</si>
  <si>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</si>
  <si>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</si>
  <si>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</si>
  <si>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</si>
  <si>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</si>
  <si>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</si>
  <si>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</si>
  <si>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</si>
  <si>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</si>
  <si>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</si>
  <si>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</si>
  <si>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</si>
  <si>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</si>
  <si>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</si>
  <si>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</si>
  <si>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</si>
  <si>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</si>
  <si>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</si>
  <si>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</si>
  <si>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</si>
  <si>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</si>
  <si>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</si>
  <si>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</si>
  <si>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</si>
  <si>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</si>
  <si>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</si>
  <si>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</si>
  <si>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</si>
  <si>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</si>
  <si>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</si>
  <si>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</si>
  <si>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</si>
  <si>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</si>
  <si>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</si>
  <si>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</si>
  <si>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</si>
  <si>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</si>
  <si>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</si>
  <si>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</si>
  <si>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</si>
  <si>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</si>
  <si>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</si>
  <si>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</si>
  <si>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</si>
  <si>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</si>
  <si>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</si>
  <si>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</si>
  <si>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</si>
  <si>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</si>
  <si>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</si>
  <si>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</si>
  <si>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</si>
  <si>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</si>
  <si>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</si>
  <si>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</si>
  <si>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</si>
  <si>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</si>
  <si>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</si>
  <si>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</si>
  <si>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</si>
  <si>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</si>
  <si>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</si>
  <si>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</si>
  <si>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</si>
  <si>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</si>
  <si>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</si>
  <si>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</si>
  <si>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</si>
  <si>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</si>
  <si>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</si>
  <si>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</si>
  <si>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</si>
  <si>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</si>
  <si>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</si>
  <si>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</si>
  <si>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</si>
  <si>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</si>
  <si>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</si>
  <si>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</si>
  <si>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</si>
  <si>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</si>
  <si>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</si>
  <si>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</si>
  <si>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</si>
  <si>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</si>
  <si>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</si>
  <si>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</si>
  <si>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</si>
  <si>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</si>
  <si>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</si>
  <si>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</si>
  <si>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</si>
  <si>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</si>
  <si>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</si>
  <si>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</si>
  <si>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</si>
  <si>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</si>
  <si>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</si>
  <si>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</si>
  <si>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</si>
  <si>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</si>
  <si>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</si>
  <si>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</si>
  <si>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</si>
  <si>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</si>
  <si>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</si>
  <si>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</si>
  <si>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</si>
  <si>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</si>
  <si>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</si>
  <si>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</si>
  <si>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</si>
  <si>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</si>
  <si>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</si>
  <si>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</si>
  <si>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</si>
  <si>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</si>
  <si>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</si>
  <si>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</si>
  <si>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</si>
  <si>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</si>
  <si>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</si>
  <si>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</si>
  <si>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</si>
  <si>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</si>
  <si>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</si>
  <si>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</si>
  <si>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</si>
  <si>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</si>
  <si>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</si>
  <si>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</si>
  <si>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</si>
  <si>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</si>
  <si>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</si>
  <si>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</si>
  <si>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</si>
  <si>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</si>
  <si>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</si>
  <si>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</si>
  <si>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</si>
  <si>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</si>
  <si>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</si>
  <si>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</si>
  <si>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</si>
  <si>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</si>
  <si>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</si>
  <si>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</si>
  <si>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</si>
  <si>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</si>
  <si>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</si>
  <si>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</si>
  <si>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</si>
  <si>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</si>
  <si>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</si>
  <si>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</si>
  <si>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</si>
  <si>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</si>
  <si>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</si>
  <si>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</si>
  <si>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</si>
  <si>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</si>
  <si>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</si>
  <si>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</si>
  <si>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</si>
  <si>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</si>
  <si>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</si>
  <si>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</si>
  <si>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</si>
  <si>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</si>
  <si>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</si>
  <si>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</si>
  <si>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</si>
  <si>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</si>
  <si>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</si>
  <si>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</si>
  <si>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</si>
  <si>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</si>
  <si>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</si>
  <si>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</si>
  <si>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</si>
  <si>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</si>
  <si>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</si>
  <si>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</si>
  <si>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</si>
  <si>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</si>
  <si>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</si>
  <si>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</si>
  <si>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</si>
  <si>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</si>
  <si>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</si>
  <si>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</si>
  <si>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</si>
  <si>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</si>
  <si>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</si>
  <si>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</si>
  <si>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</si>
  <si>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</si>
  <si>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</si>
  <si>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</si>
  <si>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</si>
  <si>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</si>
  <si>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</si>
  <si>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</si>
  <si>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</si>
  <si>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</si>
  <si>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</si>
  <si>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</si>
  <si>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</si>
  <si>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</si>
  <si>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</si>
  <si>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</si>
  <si>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</si>
  <si>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</si>
  <si>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</si>
  <si>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</si>
  <si>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</si>
  <si>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</si>
  <si>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</si>
  <si>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</si>
  <si>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</si>
  <si>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</si>
  <si>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</si>
  <si>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</si>
  <si>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</si>
  <si>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</si>
  <si>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</si>
  <si>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</si>
  <si>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</si>
  <si>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</si>
  <si>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</si>
  <si>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</si>
  <si>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</si>
  <si>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</si>
  <si>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</si>
  <si>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</si>
  <si>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</si>
  <si>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</si>
  <si>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</si>
  <si>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</si>
  <si>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</si>
  <si>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</si>
  <si>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</si>
  <si>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</si>
  <si>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</si>
  <si>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</si>
  <si>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</si>
  <si>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</si>
  <si>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</si>
  <si>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</si>
  <si>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</si>
  <si>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</si>
  <si>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</si>
  <si>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</si>
  <si>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</si>
  <si>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</si>
  <si>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</si>
  <si>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</si>
  <si>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</si>
  <si>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</si>
  <si>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</si>
  <si>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</si>
  <si>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</si>
  <si>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</si>
  <si>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</si>
  <si>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</si>
  <si>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</si>
  <si>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</si>
  <si>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</si>
  <si>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</si>
  <si>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</si>
  <si>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</si>
  <si>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</si>
  <si>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</si>
  <si>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</si>
  <si>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</si>
  <si>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</si>
  <si>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</si>
  <si>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</si>
  <si>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</si>
  <si>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</si>
  <si>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</si>
  <si>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</si>
  <si>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</si>
  <si>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</si>
  <si>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</si>
  <si>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</si>
  <si>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</si>
  <si>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</si>
  <si>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</si>
  <si>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</si>
  <si>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</si>
  <si>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</si>
  <si>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</si>
  <si>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</si>
  <si>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</si>
  <si>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</si>
  <si>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</si>
  <si>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</si>
  <si>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</si>
  <si>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</si>
  <si>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</si>
  <si>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</si>
  <si>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</si>
  <si>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</si>
  <si>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</si>
  <si>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</si>
  <si>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</si>
  <si>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</si>
  <si>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</si>
  <si>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</si>
  <si>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</si>
  <si>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</si>
  <si>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</si>
  <si>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</si>
  <si>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</si>
  <si>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</si>
  <si>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</si>
  <si>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</si>
  <si>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</si>
  <si>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</si>
  <si>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</si>
  <si>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</si>
  <si>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</si>
  <si>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</si>
  <si>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</si>
  <si>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</si>
  <si>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</si>
  <si>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</si>
  <si>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</si>
  <si>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</si>
  <si>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</si>
  <si>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</si>
  <si>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</si>
  <si>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</si>
  <si>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</si>
  <si>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</si>
  <si>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</si>
  <si>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</si>
  <si>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</si>
  <si>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</si>
  <si>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</si>
  <si>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</si>
  <si>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</si>
  <si>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</si>
  <si>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</si>
  <si>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</si>
  <si>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</si>
  <si>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</si>
  <si>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</si>
  <si>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</si>
  <si>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</si>
  <si>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</si>
  <si>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</si>
  <si>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</si>
  <si>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</si>
  <si>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</si>
  <si>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</si>
  <si>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</si>
  <si>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</si>
  <si>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</si>
  <si>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</si>
  <si>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</si>
  <si>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</si>
  <si>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</si>
  <si>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</si>
  <si>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</si>
  <si>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</si>
  <si>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</si>
  <si>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</si>
  <si>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</si>
  <si>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</si>
  <si>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</si>
  <si>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</si>
  <si>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</si>
  <si>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</si>
  <si>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</si>
  <si>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</si>
  <si>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</si>
  <si>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</si>
  <si>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</si>
  <si>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</si>
  <si>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</si>
  <si>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</si>
  <si>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</si>
  <si>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</si>
  <si>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</si>
  <si>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</si>
  <si>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</si>
  <si>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</si>
  <si>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</si>
  <si>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</si>
  <si>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</si>
  <si>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</si>
  <si>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</si>
  <si>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</si>
  <si>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</si>
  <si>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</si>
  <si>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</si>
  <si>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</si>
  <si>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</si>
  <si>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</si>
  <si>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</si>
  <si>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</si>
  <si>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</si>
  <si>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</si>
  <si>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</si>
  <si>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</si>
  <si>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</si>
  <si>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</si>
  <si>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</si>
  <si>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</si>
  <si>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</si>
  <si>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</si>
  <si>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</si>
  <si>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</si>
  <si>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</si>
  <si>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</si>
  <si>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</si>
  <si>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</si>
  <si>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</si>
  <si>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</si>
  <si>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</si>
  <si>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</si>
  <si>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</si>
  <si>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</si>
  <si>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</si>
  <si>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</si>
  <si>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</si>
  <si>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</si>
  <si>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</si>
  <si>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</si>
  <si>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</si>
  <si>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</si>
  <si>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</si>
  <si>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</si>
  <si>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</si>
  <si>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</si>
  <si>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</si>
  <si>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</si>
  <si>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</si>
  <si>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</si>
  <si>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</si>
  <si>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</si>
  <si>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</si>
  <si>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</si>
  <si>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</si>
  <si>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</si>
  <si>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</si>
  <si>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</si>
  <si>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</si>
  <si>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</si>
  <si>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</si>
  <si>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</si>
  <si>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</si>
  <si>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</si>
  <si>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</si>
  <si>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</si>
  <si>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</si>
  <si>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</si>
  <si>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</si>
  <si>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</si>
  <si>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</si>
  <si>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</si>
  <si>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</si>
  <si>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</si>
  <si>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</si>
  <si>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</si>
  <si>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</si>
  <si>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</si>
  <si>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</si>
  <si>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</si>
  <si>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</si>
  <si>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</si>
  <si>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</si>
  <si>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</si>
  <si>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</si>
  <si>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</si>
  <si>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</si>
  <si>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</si>
  <si>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</si>
  <si>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</si>
  <si>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</si>
  <si>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</si>
  <si>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</si>
  <si>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</si>
  <si>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</si>
  <si>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</si>
  <si>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</si>
  <si>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</si>
  <si>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</si>
  <si>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</si>
  <si>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</si>
  <si>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</si>
  <si>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</si>
  <si>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</si>
  <si>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</si>
  <si>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</si>
  <si>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</si>
  <si>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</si>
  <si>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</si>
  <si>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</si>
  <si>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</si>
  <si>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</si>
  <si>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</si>
  <si>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</si>
  <si>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</si>
  <si>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</si>
  <si>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</si>
  <si>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</si>
  <si>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</si>
  <si>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</si>
  <si>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</si>
  <si>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</si>
  <si>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</si>
  <si>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</si>
  <si>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</si>
  <si>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</si>
  <si>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</si>
  <si>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</si>
  <si>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</si>
  <si>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</si>
  <si>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</si>
  <si>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</si>
  <si>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</si>
  <si>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</si>
  <si>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</si>
  <si>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</si>
  <si>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</si>
  <si>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</si>
  <si>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</si>
  <si>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</si>
  <si>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</si>
  <si>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</si>
  <si>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</si>
  <si>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</si>
  <si>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</si>
  <si>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</si>
  <si>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</si>
  <si>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</si>
  <si>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</si>
  <si>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</si>
  <si>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</si>
  <si>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</si>
  <si>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</si>
  <si>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</si>
  <si>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</si>
  <si>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</si>
  <si>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</si>
  <si>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</si>
  <si>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</si>
  <si>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</si>
  <si>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</si>
  <si>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</si>
  <si>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</si>
  <si>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</si>
  <si>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</si>
  <si>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</si>
  <si>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</si>
  <si>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</si>
  <si>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</si>
  <si>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</si>
  <si>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</si>
  <si>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</si>
  <si>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</si>
  <si>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</si>
  <si>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</si>
  <si>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</si>
  <si>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</si>
  <si>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</si>
  <si>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</si>
  <si>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</si>
  <si>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</si>
  <si>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</si>
  <si>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</si>
  <si>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</si>
  <si>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</si>
  <si>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</si>
  <si>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</si>
  <si>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</si>
  <si>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</si>
  <si>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</si>
  <si>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</si>
  <si>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</si>
  <si>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</si>
  <si>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</si>
  <si>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</si>
  <si>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</si>
  <si>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</si>
  <si>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</si>
  <si>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</si>
  <si>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</si>
  <si>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</si>
  <si>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</si>
  <si>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</si>
  <si>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</si>
  <si>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</si>
  <si>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</si>
  <si>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</si>
  <si>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</si>
  <si>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</si>
  <si>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</si>
  <si>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</si>
  <si>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</si>
  <si>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</si>
  <si>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</si>
  <si>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</si>
  <si>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</si>
  <si>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</si>
  <si>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</si>
  <si>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</si>
  <si>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</si>
  <si>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</si>
  <si>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</si>
  <si>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</si>
  <si>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</si>
  <si>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</si>
  <si>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</si>
  <si>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</si>
  <si>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</si>
  <si>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</si>
  <si>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</si>
  <si>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</si>
  <si>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</si>
  <si>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</si>
  <si>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</si>
  <si>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</si>
  <si>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</si>
  <si>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</si>
  <si>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</si>
  <si>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</si>
  <si>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</si>
  <si>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</si>
  <si>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</si>
  <si>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</si>
  <si>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</si>
  <si>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</si>
  <si>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</si>
  <si>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</si>
  <si>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</si>
  <si>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</si>
  <si>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</si>
  <si>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</si>
  <si>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</si>
  <si>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</si>
  <si>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</si>
  <si>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</si>
  <si>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</si>
  <si>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</si>
  <si>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</si>
  <si>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</si>
  <si>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</si>
  <si>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</si>
  <si>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</si>
  <si>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</si>
  <si>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</si>
  <si>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</si>
  <si>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</si>
  <si>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</si>
  <si>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</si>
  <si>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</si>
  <si>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</si>
  <si>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</si>
  <si>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</si>
  <si>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</si>
  <si>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</si>
  <si>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</si>
  <si>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</si>
  <si>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</si>
  <si>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</si>
  <si>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</si>
  <si>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</si>
  <si>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</si>
  <si>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</si>
  <si>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</si>
  <si>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</si>
  <si>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</si>
  <si>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</si>
  <si>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</si>
  <si>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</si>
  <si>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</si>
  <si>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</si>
  <si>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</si>
  <si>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</si>
  <si>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</si>
  <si>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</si>
  <si>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</si>
  <si>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</si>
  <si>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</si>
  <si>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</si>
  <si>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</si>
  <si>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</si>
  <si>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</si>
  <si>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</si>
  <si>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</si>
  <si>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</si>
  <si>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</si>
  <si>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</si>
  <si>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</si>
  <si>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</si>
  <si>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</si>
  <si>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</si>
  <si>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</si>
  <si>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</si>
  <si>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</si>
  <si>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</si>
  <si>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</si>
  <si>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</si>
  <si>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</si>
  <si>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</si>
  <si>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</si>
  <si>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</si>
  <si>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</si>
  <si>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</si>
  <si>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</si>
  <si>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</si>
  <si>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</si>
  <si>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</si>
  <si>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</si>
  <si>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</si>
  <si>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</si>
  <si>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</si>
  <si>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</si>
  <si>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</si>
  <si>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</si>
  <si>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</si>
  <si>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</si>
  <si>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</si>
  <si>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</si>
  <si>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</si>
  <si>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</si>
  <si>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</si>
  <si>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</si>
  <si>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</si>
  <si>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</si>
  <si>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</si>
  <si>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</si>
  <si>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</si>
  <si>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</si>
  <si>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</si>
  <si>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</si>
  <si>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</si>
  <si>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</si>
  <si>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</si>
  <si>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</si>
  <si>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</si>
  <si>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</si>
  <si>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</si>
  <si>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</si>
  <si>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</si>
  <si>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</si>
  <si>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</si>
  <si>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</si>
  <si>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</si>
  <si>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</si>
  <si>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</si>
  <si>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</si>
  <si>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</si>
  <si>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</si>
  <si>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</si>
  <si>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</si>
  <si>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</si>
  <si>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</si>
  <si>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</si>
  <si>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</si>
  <si>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</si>
  <si>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</si>
  <si>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</si>
  <si>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</si>
  <si>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</si>
  <si>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</si>
  <si>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</si>
  <si>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</si>
  <si>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</si>
  <si>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</si>
  <si>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</si>
  <si>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</si>
  <si>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</si>
  <si>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</si>
  <si>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</si>
  <si>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</si>
  <si>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</si>
  <si>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</si>
  <si>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</si>
  <si>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</si>
  <si>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</si>
  <si>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</si>
  <si>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</si>
  <si>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</si>
  <si>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</si>
  <si>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</si>
  <si>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</si>
  <si>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</si>
  <si>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</si>
  <si>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</si>
  <si>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</si>
  <si>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</si>
  <si>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</si>
  <si>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</si>
  <si>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</si>
  <si>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</si>
  <si>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</si>
  <si>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</si>
  <si>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</si>
  <si>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</si>
  <si>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</si>
  <si>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</si>
  <si>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</si>
  <si>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</si>
  <si>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</si>
  <si>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</si>
  <si>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</si>
  <si>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</si>
  <si>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</si>
  <si>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</si>
  <si>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</si>
  <si>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</si>
  <si>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</si>
  <si>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</si>
  <si>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</si>
  <si>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</si>
  <si>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</si>
  <si>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</si>
  <si>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</si>
  <si>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</si>
  <si>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</si>
  <si>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</si>
  <si>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</si>
  <si>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</si>
  <si>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</si>
  <si>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</si>
  <si>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</si>
  <si>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</si>
  <si>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</si>
  <si>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</si>
  <si>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</si>
  <si>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</si>
  <si>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</si>
  <si>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</si>
  <si>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</si>
  <si>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</si>
  <si>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</si>
  <si>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</si>
  <si>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</si>
  <si>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</si>
  <si>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</si>
  <si>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</si>
  <si>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</si>
  <si>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</si>
  <si>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</si>
  <si>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</si>
  <si>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</si>
  <si>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</si>
  <si>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</si>
  <si>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</si>
  <si>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</si>
  <si>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</si>
  <si>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</si>
  <si>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</si>
  <si>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</si>
  <si>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</si>
  <si>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</si>
  <si>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</si>
  <si>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</si>
  <si>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</si>
  <si>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</si>
  <si>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</si>
  <si>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</si>
  <si>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</si>
  <si>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</si>
  <si>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</si>
  <si>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</si>
  <si>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</si>
  <si>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</si>
  <si>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</si>
  <si>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</si>
  <si>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</si>
  <si>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</si>
  <si>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</si>
  <si>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</si>
  <si>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</si>
  <si>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</si>
  <si>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</si>
  <si>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</si>
  <si>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</si>
  <si>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</si>
  <si>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</si>
  <si>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</si>
  <si>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</si>
  <si>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</si>
  <si>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</si>
  <si>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</si>
  <si>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</si>
  <si>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</si>
  <si>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</si>
  <si>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</si>
  <si>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</si>
  <si>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</si>
  <si>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</si>
  <si>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</si>
  <si>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</si>
  <si>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</si>
  <si>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</si>
  <si>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</si>
  <si>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</si>
  <si>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</si>
  <si>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</si>
  <si>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</si>
  <si>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</si>
  <si>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</si>
  <si>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</si>
  <si>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</si>
  <si>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</si>
  <si>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</si>
  <si>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</si>
  <si>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</si>
  <si>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</si>
  <si>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</si>
  <si>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</si>
  <si>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</si>
  <si>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</si>
  <si>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</si>
  <si>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</si>
  <si>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</si>
  <si>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</si>
  <si>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</si>
  <si>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</si>
  <si>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</si>
  <si>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</si>
  <si>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</si>
  <si>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</si>
  <si>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</si>
  <si>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</si>
  <si>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</si>
  <si>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</si>
  <si>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</si>
  <si>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</si>
  <si>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</si>
  <si>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</si>
  <si>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</si>
  <si>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</si>
  <si>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</si>
  <si>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</si>
  <si>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</si>
  <si>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</si>
  <si>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</si>
  <si>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</si>
  <si>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</si>
  <si>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</si>
  <si>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</si>
  <si>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</si>
  <si>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</si>
  <si>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</si>
  <si>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</si>
  <si>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</si>
  <si>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</si>
  <si>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</si>
  <si>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</si>
  <si>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</si>
  <si>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</si>
  <si>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</si>
  <si>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</si>
  <si>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</si>
  <si>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</si>
  <si>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</si>
  <si>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</si>
  <si>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</si>
  <si>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</si>
  <si>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</si>
  <si>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</si>
  <si>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</si>
  <si>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</si>
  <si>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</si>
  <si>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</si>
  <si>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</si>
  <si>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</si>
  <si>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</si>
  <si>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</si>
  <si>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</si>
  <si>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</si>
  <si>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</si>
  <si>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</si>
  <si>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</si>
  <si>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</si>
  <si>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</si>
  <si>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</si>
  <si>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</si>
  <si>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</si>
  <si>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</si>
  <si>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</si>
  <si>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</si>
  <si>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</si>
  <si>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</si>
  <si>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</si>
  <si>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</si>
  <si>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</si>
  <si>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</si>
  <si>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</si>
  <si>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</si>
  <si>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</si>
  <si>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</si>
  <si>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</si>
  <si>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</si>
  <si>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</si>
  <si>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</si>
  <si>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</si>
  <si>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</si>
  <si>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</si>
  <si>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</si>
  <si>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</si>
  <si>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</si>
  <si>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</si>
  <si>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</si>
  <si>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</si>
  <si>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</si>
  <si>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</si>
  <si>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</si>
  <si>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</si>
  <si>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</si>
  <si>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</si>
  <si>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</si>
  <si>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</si>
  <si>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</si>
  <si>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</si>
  <si>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</si>
  <si>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</si>
  <si>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</si>
  <si>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</si>
  <si>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</si>
  <si>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</si>
  <si>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</si>
  <si>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</si>
  <si>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</si>
  <si>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</si>
  <si>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</si>
  <si>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</si>
  <si>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</si>
  <si>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</si>
  <si>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</si>
  <si>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</si>
  <si>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</si>
  <si>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</si>
  <si>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</si>
  <si>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</si>
  <si>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</si>
  <si>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</si>
  <si>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</si>
  <si>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</si>
  <si>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</si>
  <si>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</si>
  <si>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</si>
  <si>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</si>
  <si>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</si>
  <si>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</si>
  <si>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</si>
  <si>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</si>
  <si>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</si>
  <si>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</si>
  <si>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</si>
  <si>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</si>
  <si>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</si>
  <si>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</si>
  <si>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</si>
  <si>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</si>
  <si>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</si>
  <si>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</si>
  <si>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</si>
  <si>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</si>
  <si>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</si>
  <si>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</si>
  <si>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</si>
  <si>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</si>
  <si>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</si>
  <si>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</si>
  <si>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</si>
  <si>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</si>
  <si>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</si>
  <si>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</si>
  <si>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</si>
  <si>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</si>
  <si>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</si>
  <si>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</si>
  <si>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</si>
  <si>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</si>
  <si>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</si>
  <si>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</si>
  <si>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</si>
  <si>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</si>
  <si>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</si>
  <si>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</si>
  <si>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</si>
  <si>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</si>
  <si>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</si>
  <si>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</si>
  <si>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</si>
  <si>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</si>
  <si>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</si>
  <si>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</si>
  <si>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</si>
  <si>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</si>
  <si>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</si>
  <si>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</si>
  <si>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</si>
  <si>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</si>
  <si>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</si>
  <si>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</si>
  <si>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</si>
  <si>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</si>
  <si>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</si>
  <si>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</si>
  <si>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</si>
  <si>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</si>
  <si>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</si>
  <si>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</si>
  <si>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</si>
  <si>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</si>
  <si>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</si>
  <si>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</si>
  <si>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</si>
  <si>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</si>
  <si>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</si>
  <si>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</si>
  <si>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</si>
  <si>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</si>
  <si>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</si>
  <si>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</si>
  <si>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</si>
  <si>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</si>
  <si>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</si>
  <si>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</si>
  <si>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</si>
  <si>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</si>
  <si>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</si>
  <si>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</si>
  <si>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</si>
  <si>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</si>
  <si>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</si>
  <si>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</si>
  <si>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</si>
  <si>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</si>
  <si>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</si>
  <si>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</si>
  <si>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</si>
  <si>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</si>
  <si>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</si>
  <si>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</si>
  <si>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</si>
  <si>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</si>
  <si>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</si>
  <si>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</si>
  <si>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</si>
  <si>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</si>
  <si>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</si>
  <si>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</si>
  <si>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</si>
  <si>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</si>
  <si>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</si>
  <si>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</si>
  <si>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</si>
  <si>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</si>
  <si>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</si>
  <si>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</si>
  <si>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</si>
  <si>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</si>
  <si>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</si>
  <si>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</si>
  <si>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</si>
  <si>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</si>
  <si>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</si>
  <si>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</si>
  <si>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</si>
  <si>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</si>
  <si>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</si>
  <si>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</si>
  <si>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</si>
  <si>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</si>
  <si>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</si>
  <si>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</si>
  <si>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</si>
  <si>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</si>
  <si>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</si>
  <si>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</si>
  <si>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</si>
  <si>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</si>
  <si>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</si>
  <si>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</si>
  <si>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</si>
  <si>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</si>
  <si>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</si>
  <si>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</si>
  <si>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</si>
  <si>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</si>
  <si>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</si>
  <si>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</si>
  <si>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</si>
  <si>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</si>
  <si>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</si>
  <si>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</si>
  <si>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</si>
  <si>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</si>
  <si>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</si>
  <si>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</si>
  <si>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</si>
  <si>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</si>
  <si>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</si>
  <si>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</si>
  <si>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</si>
  <si>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</si>
  <si>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</si>
  <si>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</si>
  <si>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</si>
  <si>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</si>
  <si>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</si>
  <si>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</si>
  <si>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</si>
  <si>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</si>
  <si>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</si>
  <si>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</si>
  <si>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</si>
  <si>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</si>
  <si>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</si>
  <si>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</si>
  <si>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</si>
  <si>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</si>
  <si>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</si>
  <si>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</si>
  <si>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</si>
  <si>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</si>
  <si>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</si>
  <si>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</si>
  <si>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</si>
  <si>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</si>
  <si>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</si>
  <si>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</si>
  <si>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</si>
  <si>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</si>
  <si>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</si>
  <si>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</si>
  <si>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</si>
  <si>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</si>
  <si>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</si>
  <si>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</si>
  <si>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</si>
  <si>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</si>
  <si>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</si>
  <si>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</si>
  <si>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</si>
  <si>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</si>
  <si>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</si>
  <si>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</si>
  <si>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</si>
  <si>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</si>
  <si>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</si>
  <si>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</si>
  <si>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</si>
  <si>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</si>
  <si>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</si>
  <si>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</si>
  <si>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</si>
  <si>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</si>
  <si>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</si>
  <si>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</si>
  <si>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</si>
  <si>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</si>
  <si>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</si>
  <si>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</si>
  <si>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</si>
  <si>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</si>
  <si>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</si>
  <si>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</si>
  <si>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</si>
  <si>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</si>
  <si>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</si>
  <si>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</si>
  <si>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</si>
  <si>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</si>
  <si>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</si>
  <si>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</si>
  <si>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</si>
  <si>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</si>
  <si>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</si>
  <si>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</si>
  <si>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</si>
  <si>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</si>
  <si>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</si>
  <si>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</si>
  <si>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</si>
  <si>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</si>
  <si>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</si>
  <si>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</si>
  <si>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</si>
  <si>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</si>
  <si>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</si>
  <si>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</si>
  <si>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</si>
  <si>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</si>
  <si>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</si>
  <si>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</si>
  <si>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</si>
  <si>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</si>
  <si>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</si>
  <si>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</si>
  <si>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</si>
  <si>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</si>
  <si>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</si>
  <si>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</si>
  <si>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</si>
  <si>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</si>
  <si>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</si>
  <si>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</si>
  <si>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</si>
  <si>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</si>
  <si>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</si>
  <si>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</si>
  <si>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</si>
  <si>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</si>
  <si>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</si>
  <si>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</si>
  <si>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</si>
  <si>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</si>
  <si>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</si>
  <si>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</si>
  <si>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</si>
  <si>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</si>
  <si>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</si>
  <si>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</si>
  <si>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</si>
  <si>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</si>
  <si>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</si>
  <si>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</si>
  <si>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</si>
  <si>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</si>
  <si>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</si>
  <si>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</si>
  <si>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</si>
  <si>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</si>
  <si>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</si>
  <si>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</si>
  <si>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</si>
  <si>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</si>
  <si>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</si>
  <si>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</si>
  <si>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</si>
  <si>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</si>
  <si>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</si>
  <si>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</si>
  <si>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</si>
  <si>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</si>
  <si>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</si>
  <si>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</si>
  <si>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</si>
  <si>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</si>
  <si>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</si>
  <si>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</si>
  <si>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</si>
  <si>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</si>
  <si>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</si>
  <si>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</si>
  <si>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</si>
  <si>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</si>
  <si>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</si>
  <si>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</si>
  <si>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</si>
  <si>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</si>
  <si>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</si>
  <si>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</si>
  <si>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</si>
  <si>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</si>
  <si>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</si>
  <si>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</si>
  <si>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</si>
  <si>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</si>
  <si>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</si>
  <si>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</si>
  <si>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</si>
  <si>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</si>
  <si>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</si>
  <si>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</si>
  <si>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</si>
  <si>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</si>
  <si>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</si>
  <si>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</si>
  <si>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</si>
  <si>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</si>
  <si>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</si>
  <si>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</si>
  <si>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</si>
  <si>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</si>
  <si>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</si>
  <si>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</si>
  <si>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</si>
  <si>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</si>
  <si>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</si>
  <si>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</si>
  <si>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</si>
  <si>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</si>
  <si>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</si>
  <si>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</si>
  <si>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</si>
  <si>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</si>
  <si>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</si>
  <si>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</si>
  <si>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</si>
  <si>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</si>
  <si>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</si>
  <si>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</si>
  <si>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</si>
  <si>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</si>
  <si>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</si>
  <si>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</si>
  <si>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</si>
  <si>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</si>
  <si>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</si>
  <si>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</si>
  <si>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</si>
  <si>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</si>
  <si>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</si>
  <si>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</si>
  <si>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</si>
  <si>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</si>
  <si>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</si>
  <si>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</si>
  <si>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</si>
  <si>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</si>
  <si>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</si>
  <si>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</si>
  <si>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</si>
  <si>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</si>
  <si>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</si>
  <si>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</si>
  <si>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</si>
  <si>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</si>
  <si>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</si>
  <si>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</si>
  <si>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</si>
  <si>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</si>
  <si>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</si>
  <si>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</si>
  <si>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</si>
  <si>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</si>
  <si>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</si>
  <si>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</si>
  <si>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</si>
  <si>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</si>
  <si>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</si>
  <si>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</si>
  <si>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</si>
  <si>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</si>
  <si>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</si>
  <si>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</si>
  <si>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</si>
  <si>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</si>
  <si>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</si>
  <si>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</si>
  <si>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</si>
  <si>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</si>
  <si>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</si>
  <si>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</si>
  <si>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</si>
  <si>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</si>
  <si>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</si>
  <si>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</si>
  <si>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</si>
  <si>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</si>
  <si>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</si>
  <si>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</si>
  <si>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</si>
  <si>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</si>
  <si>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</si>
  <si>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</si>
  <si>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</si>
  <si>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</si>
  <si>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</si>
  <si>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</si>
  <si>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</si>
  <si>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</si>
  <si>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</si>
  <si>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</si>
  <si>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</si>
  <si>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</si>
  <si>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</si>
  <si>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</si>
  <si>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</si>
  <si>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</si>
  <si>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</si>
  <si>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</si>
  <si>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</si>
  <si>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</si>
  <si>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</si>
  <si>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</si>
  <si>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</si>
  <si>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</si>
  <si>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</si>
  <si>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</si>
  <si>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</si>
  <si>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</si>
  <si>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</si>
  <si>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</si>
  <si>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</si>
  <si>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</si>
  <si>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</si>
  <si>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</si>
  <si>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</si>
  <si>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</si>
  <si>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</si>
  <si>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</si>
  <si>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</si>
  <si>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</si>
  <si>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</si>
  <si>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</si>
  <si>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</si>
  <si>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</si>
  <si>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</si>
  <si>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</si>
  <si>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</si>
  <si>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</si>
  <si>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</si>
  <si>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</si>
  <si>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</si>
  <si>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</si>
  <si>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</si>
  <si>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</si>
  <si>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</si>
  <si>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</si>
  <si>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</si>
  <si>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</si>
  <si>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</si>
  <si>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</si>
  <si>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</si>
  <si>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</si>
  <si>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</si>
  <si>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</si>
  <si>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</si>
  <si>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</si>
  <si>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</si>
  <si>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</si>
  <si>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</si>
  <si>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</si>
  <si>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</si>
  <si>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</si>
  <si>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</si>
  <si>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</si>
  <si>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</si>
  <si>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</si>
  <si>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</si>
  <si>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</si>
  <si>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</si>
  <si>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</si>
  <si>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</si>
  <si>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</si>
  <si>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</si>
  <si>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</si>
  <si>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</si>
  <si>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</si>
  <si>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</si>
  <si>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</si>
  <si>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</si>
  <si>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</si>
  <si>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</si>
  <si>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</si>
  <si>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</si>
  <si>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</si>
  <si>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</si>
  <si>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</si>
  <si>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</si>
  <si>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</si>
  <si>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</si>
  <si>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</si>
  <si>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</si>
  <si>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</si>
  <si>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</si>
  <si>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</si>
  <si>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</si>
  <si>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</si>
  <si>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</si>
  <si>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</si>
  <si>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</si>
  <si>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</si>
  <si>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</si>
  <si>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</si>
  <si>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</si>
  <si>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</si>
  <si>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</si>
  <si>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</si>
  <si>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</si>
  <si>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</si>
  <si>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</si>
  <si>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</si>
  <si>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</si>
  <si>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</si>
  <si>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</si>
  <si>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</si>
  <si>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</si>
  <si>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</si>
  <si>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</si>
  <si>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</si>
  <si>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</si>
  <si>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</si>
  <si>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</si>
  <si>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</si>
  <si>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</si>
  <si>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</si>
  <si>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</si>
  <si>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</si>
  <si>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</si>
  <si>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</si>
  <si>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</si>
  <si>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</si>
  <si>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</si>
  <si>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</si>
  <si>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</si>
  <si>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</si>
  <si>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</si>
  <si>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</si>
  <si>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</si>
  <si>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</si>
  <si>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</si>
  <si>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</si>
  <si>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</si>
  <si>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</si>
  <si>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</si>
  <si>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</si>
  <si>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</si>
  <si>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</si>
  <si>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</si>
  <si>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</si>
  <si>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</si>
  <si>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</si>
  <si>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</si>
  <si>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</si>
  <si>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</si>
  <si>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</si>
  <si>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</si>
  <si>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</si>
  <si>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</si>
  <si>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</si>
  <si>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</si>
  <si>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</si>
  <si>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</si>
  <si>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</si>
  <si>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</si>
  <si>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</si>
  <si>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</si>
  <si>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</si>
  <si>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</si>
  <si>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</si>
  <si>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</si>
  <si>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</si>
  <si>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</si>
  <si>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</si>
  <si>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</si>
  <si>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</si>
  <si>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</si>
  <si>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</si>
  <si>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</si>
  <si>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</si>
  <si>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</si>
  <si>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</si>
  <si>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</si>
  <si>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</si>
  <si>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</si>
  <si>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</si>
  <si>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</si>
  <si>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</si>
  <si>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</si>
  <si>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</si>
  <si>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</si>
  <si>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</si>
  <si>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</si>
  <si>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</si>
  <si>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</si>
  <si>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</si>
  <si>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</si>
  <si>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</si>
  <si>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</si>
  <si>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</si>
  <si>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</si>
  <si>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</si>
  <si>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</si>
  <si>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</si>
  <si>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</si>
  <si>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</si>
  <si>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</si>
  <si>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</si>
  <si>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</si>
  <si>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</si>
  <si>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</si>
  <si>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</si>
  <si>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</si>
  <si>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</si>
  <si>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</si>
  <si>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</si>
  <si>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</si>
  <si>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</si>
  <si>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</si>
  <si>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</si>
  <si>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</si>
  <si>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</si>
  <si>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</si>
  <si>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</si>
  <si>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</si>
  <si>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</si>
  <si>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</si>
  <si>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</si>
  <si>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</si>
  <si>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</si>
  <si>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</si>
  <si>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</si>
  <si>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</si>
  <si>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</si>
  <si>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</si>
  <si>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</si>
  <si>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</si>
  <si>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</si>
  <si>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</si>
  <si>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</si>
  <si>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</si>
  <si>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</si>
  <si>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</si>
  <si>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</si>
  <si>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</si>
  <si>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</si>
  <si>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</si>
  <si>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</si>
  <si>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</si>
  <si>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</si>
  <si>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</si>
  <si>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</si>
  <si>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</si>
  <si>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</si>
  <si>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</si>
  <si>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</si>
  <si>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</si>
  <si>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</si>
  <si>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</si>
  <si>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</si>
  <si>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</si>
  <si>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</si>
  <si>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</si>
  <si>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</si>
  <si>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</si>
  <si>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</si>
  <si>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</si>
  <si>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</si>
  <si>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</si>
  <si>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</si>
  <si>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</si>
  <si>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</si>
  <si>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</si>
  <si>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</si>
  <si>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</si>
  <si>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</si>
  <si>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</si>
  <si>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</si>
  <si>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</si>
  <si>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</si>
  <si>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</si>
  <si>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</si>
  <si>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</si>
  <si>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</si>
  <si>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</si>
  <si>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</si>
  <si>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</si>
  <si>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</si>
  <si>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</si>
  <si>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</si>
  <si>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</si>
  <si>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</si>
  <si>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</si>
  <si>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</si>
  <si>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</si>
  <si>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</si>
  <si>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</si>
  <si>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</si>
  <si>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</si>
  <si>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</si>
  <si>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</si>
  <si>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</si>
  <si>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</si>
  <si>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</si>
  <si>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</si>
  <si>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</si>
  <si>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</si>
  <si>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</si>
  <si>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</si>
  <si>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</si>
  <si>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</si>
  <si>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</si>
  <si>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</si>
  <si>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</si>
  <si>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</si>
  <si>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</si>
  <si>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</si>
  <si>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</si>
  <si>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</si>
  <si>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</si>
  <si>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</si>
  <si>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</si>
  <si>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</si>
  <si>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</si>
  <si>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</si>
  <si>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</si>
  <si>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</si>
  <si>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</si>
  <si>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</si>
  <si>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</si>
  <si>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</si>
  <si>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</si>
  <si>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</si>
  <si>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</si>
  <si>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</si>
  <si>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</si>
  <si>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</si>
  <si>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</si>
  <si>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</si>
  <si>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</si>
  <si>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</si>
  <si>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</si>
  <si>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</si>
  <si>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</si>
  <si>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</si>
  <si>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</si>
  <si>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</si>
  <si>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</si>
  <si>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</si>
  <si>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</si>
  <si>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</si>
  <si>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</si>
  <si>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</si>
  <si>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</si>
  <si>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</si>
  <si>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</si>
  <si>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</si>
  <si>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</si>
  <si>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</si>
  <si>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</si>
  <si>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</si>
  <si>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</si>
  <si>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</si>
  <si>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</si>
  <si>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</si>
  <si>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</si>
  <si>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</si>
  <si>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</si>
  <si>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</si>
  <si>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</si>
  <si>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</si>
  <si>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</si>
  <si>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</si>
  <si>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</si>
  <si>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</si>
  <si>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</si>
  <si>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</si>
  <si>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</si>
  <si>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</si>
  <si>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</si>
  <si>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</si>
  <si>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</si>
  <si>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</si>
  <si>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</si>
  <si>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</si>
  <si>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</si>
  <si>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</si>
  <si>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</si>
  <si>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</si>
  <si>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</si>
  <si>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</si>
  <si>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</si>
  <si>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</si>
  <si>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</si>
  <si>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</si>
  <si>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</si>
  <si>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</si>
  <si>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</si>
  <si>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</si>
  <si>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</si>
  <si>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</si>
  <si>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</si>
  <si>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</si>
  <si>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</si>
  <si>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</si>
  <si>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</si>
  <si>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</si>
  <si>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</si>
  <si>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</si>
  <si>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</si>
  <si>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</si>
  <si>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</si>
  <si>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</si>
  <si>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</si>
  <si>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</si>
  <si>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</si>
  <si>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</si>
  <si>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</si>
  <si>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</si>
  <si>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</si>
  <si>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</si>
  <si>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</si>
  <si>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</si>
  <si>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</si>
  <si>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</si>
  <si>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</si>
  <si>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</si>
  <si>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</si>
  <si>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</si>
  <si>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</si>
  <si>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</si>
  <si>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</si>
  <si>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</si>
  <si>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</si>
  <si>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</si>
  <si>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</si>
  <si>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</si>
  <si>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</si>
  <si>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</si>
  <si>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</si>
  <si>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</si>
  <si>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</si>
  <si>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</si>
  <si>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</si>
  <si>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</si>
  <si>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</si>
  <si>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</si>
  <si>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</si>
  <si>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</si>
  <si>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</si>
  <si>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</si>
  <si>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</si>
  <si>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</si>
  <si>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</si>
  <si>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</si>
  <si>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</si>
  <si>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</si>
  <si>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</si>
  <si>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</si>
  <si>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</si>
  <si>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</si>
  <si>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</si>
  <si>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</si>
  <si>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</si>
  <si>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</si>
  <si>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</si>
  <si>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</si>
  <si>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</si>
  <si>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</si>
  <si>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</si>
  <si>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</si>
  <si>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</si>
  <si>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</si>
  <si>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</si>
  <si>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</si>
  <si>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</si>
  <si>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</si>
  <si>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</si>
  <si>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</si>
  <si>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</si>
  <si>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</si>
  <si>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</si>
  <si>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</si>
  <si>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</si>
  <si>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</si>
  <si>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</si>
  <si>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</si>
  <si>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</si>
  <si>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</si>
  <si>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</si>
  <si>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</si>
  <si>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</si>
  <si>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</si>
  <si>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</si>
  <si>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</si>
  <si>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</si>
  <si>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</si>
  <si>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</si>
  <si>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</si>
  <si>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</si>
  <si>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</si>
  <si>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</si>
  <si>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</si>
  <si>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</si>
  <si>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</si>
  <si>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</si>
  <si>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</si>
  <si>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</si>
  <si>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</si>
  <si>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</si>
  <si>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</si>
  <si>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</si>
  <si>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</si>
  <si>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</si>
  <si>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</si>
  <si>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</si>
  <si>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</si>
  <si>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</si>
  <si>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</si>
  <si>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</si>
  <si>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</si>
  <si>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</si>
  <si>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</si>
  <si>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</si>
  <si>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</si>
  <si>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</si>
  <si>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</si>
  <si>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</si>
  <si>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</si>
  <si>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</si>
  <si>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</si>
  <si>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</si>
  <si>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</si>
  <si>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</si>
  <si>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</si>
  <si>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</si>
  <si>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</si>
  <si>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</si>
  <si>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</si>
  <si>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</si>
  <si>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</si>
  <si>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</si>
  <si>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</si>
  <si>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</si>
  <si>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</si>
  <si>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</si>
  <si>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</si>
  <si>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</si>
  <si>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</si>
  <si>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</si>
  <si>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</si>
  <si>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</si>
  <si>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</si>
  <si>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</si>
  <si>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</si>
  <si>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</si>
  <si>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</si>
  <si>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</si>
  <si>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</si>
  <si>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</si>
  <si>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</si>
  <si>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</si>
  <si>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</si>
  <si>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</si>
  <si>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</si>
  <si>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</si>
  <si>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</si>
  <si>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</si>
  <si>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</si>
  <si>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</si>
  <si>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</si>
  <si>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</si>
  <si>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</si>
  <si>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</si>
  <si>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</si>
  <si>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</si>
  <si>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</si>
  <si>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</si>
  <si>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</si>
  <si>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</si>
  <si>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</si>
  <si>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</si>
  <si>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</si>
  <si>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</si>
  <si>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</si>
  <si>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</si>
  <si>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</si>
  <si>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</si>
  <si>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</si>
  <si>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</si>
  <si>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</si>
  <si>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</si>
  <si>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</si>
  <si>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</si>
  <si>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</si>
  <si>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</si>
  <si>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</si>
  <si>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</si>
  <si>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</si>
  <si>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</si>
  <si>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</si>
  <si>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</si>
  <si>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</si>
  <si>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</si>
  <si>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</si>
  <si>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</si>
  <si>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</si>
  <si>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</si>
  <si>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</si>
  <si>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</si>
  <si>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</si>
  <si>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</si>
  <si>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</si>
  <si>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</si>
  <si>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</si>
  <si>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</si>
  <si>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</si>
  <si>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</si>
  <si>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</si>
  <si>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</si>
  <si>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</si>
  <si>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</si>
  <si>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</si>
  <si>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</si>
  <si>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</si>
  <si>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</si>
  <si>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</si>
  <si>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</si>
  <si>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</si>
  <si>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</si>
  <si>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</si>
  <si>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</si>
  <si>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</si>
  <si>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</si>
  <si>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</si>
  <si>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</si>
  <si>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</si>
  <si>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</si>
  <si>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</si>
  <si>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</si>
  <si>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</si>
  <si>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</si>
  <si>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</si>
  <si>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</si>
  <si>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</si>
  <si>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</si>
  <si>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</si>
  <si>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</si>
  <si>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</si>
  <si>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</si>
  <si>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</si>
  <si>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</si>
  <si>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</si>
  <si>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</si>
  <si>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</si>
  <si>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</si>
  <si>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</si>
  <si>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</si>
  <si>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</si>
  <si>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</si>
  <si>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</si>
  <si>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</si>
  <si>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</si>
  <si>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</si>
  <si>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</si>
  <si>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</si>
  <si>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</si>
  <si>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</si>
  <si>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</si>
  <si>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</si>
  <si>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</si>
  <si>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</si>
  <si>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</si>
  <si>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</si>
  <si>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</si>
  <si>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</si>
  <si>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</si>
  <si>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</si>
  <si>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</si>
  <si>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</si>
  <si>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</si>
  <si>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</si>
  <si>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</si>
  <si>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</si>
  <si>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</si>
  <si>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</si>
  <si>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</si>
  <si>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</si>
  <si>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</si>
  <si>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</si>
  <si>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</si>
  <si>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</si>
  <si>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</si>
  <si>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</si>
  <si>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</si>
  <si>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</si>
  <si>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</si>
  <si>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</si>
  <si>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</si>
  <si>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</si>
  <si>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</si>
  <si>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</si>
  <si>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</si>
  <si>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</si>
  <si>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</si>
  <si>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</si>
  <si>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</si>
  <si>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</si>
  <si>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</si>
  <si>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</si>
  <si>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</si>
  <si>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</si>
  <si>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</si>
  <si>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</si>
  <si>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</si>
  <si>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</si>
  <si>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</si>
  <si>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</si>
  <si>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</si>
  <si>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</si>
  <si>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</si>
  <si>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</si>
  <si>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</si>
  <si>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</si>
  <si>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</si>
  <si>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</si>
  <si>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</si>
  <si>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</si>
  <si>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</si>
  <si>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</si>
  <si>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</si>
  <si>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</si>
  <si>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</si>
  <si>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</si>
  <si>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</si>
  <si>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</si>
  <si>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</si>
  <si>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</si>
  <si>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</si>
  <si>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</si>
  <si>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</si>
  <si>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</si>
  <si>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</si>
  <si>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</si>
  <si>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</si>
  <si>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</si>
  <si>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</si>
  <si>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</si>
  <si>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</si>
  <si>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</si>
  <si>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</si>
  <si>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</si>
  <si>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</si>
  <si>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</si>
  <si>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</si>
  <si>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</si>
  <si>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</si>
  <si>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</si>
  <si>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</si>
  <si>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</si>
  <si>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</si>
  <si>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</si>
  <si>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</si>
  <si>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</si>
  <si>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</si>
  <si>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</si>
  <si>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</si>
  <si>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</si>
  <si>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</si>
  <si>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</si>
  <si>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</si>
  <si>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</si>
  <si>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</si>
  <si>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</si>
  <si>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</si>
  <si>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</si>
  <si>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</si>
  <si>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</si>
  <si>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</si>
  <si>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</si>
  <si>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</si>
  <si>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</si>
  <si>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</si>
  <si>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</si>
  <si>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</si>
  <si>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</si>
  <si>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</si>
  <si>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</si>
  <si>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</si>
  <si>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</si>
  <si>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</si>
  <si>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</si>
  <si>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</si>
  <si>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</si>
  <si>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</si>
  <si>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</si>
  <si>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</si>
  <si>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</si>
  <si>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</si>
  <si>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</si>
  <si>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</si>
  <si>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</si>
  <si>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</si>
  <si>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</si>
  <si>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</si>
  <si>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</si>
  <si>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</si>
  <si>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</si>
  <si>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</si>
  <si>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</si>
  <si>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</si>
  <si>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</si>
  <si>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</si>
  <si>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</si>
  <si>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</si>
  <si>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</si>
  <si>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</si>
  <si>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</si>
  <si>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</si>
  <si>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</si>
  <si>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</si>
  <si>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</si>
  <si>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</si>
  <si>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</si>
  <si>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</si>
  <si>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</si>
  <si>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</si>
  <si>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</si>
  <si>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</si>
  <si>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</si>
  <si>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</si>
  <si>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</si>
  <si>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</si>
  <si>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</si>
  <si>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</si>
  <si>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</si>
  <si>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</si>
  <si>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</si>
  <si>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</si>
  <si>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</si>
  <si>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</si>
  <si>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</si>
  <si>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</si>
  <si>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</si>
  <si>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</si>
  <si>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</si>
  <si>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</si>
  <si>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</si>
  <si>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</si>
  <si>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</si>
  <si>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</si>
  <si>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</si>
  <si>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</si>
  <si>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</si>
  <si>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</si>
  <si>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</si>
  <si>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</si>
  <si>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</si>
  <si>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</si>
  <si>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</si>
  <si>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</si>
  <si>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</si>
  <si>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</si>
  <si>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</si>
  <si>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</si>
  <si>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</si>
  <si>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</si>
  <si>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</si>
  <si>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</si>
  <si>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</si>
  <si>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</si>
  <si>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</si>
  <si>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</si>
  <si>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</si>
  <si>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</si>
  <si>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</si>
  <si>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</si>
  <si>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</si>
  <si>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</si>
  <si>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</si>
  <si>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</si>
  <si>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</si>
  <si>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</si>
  <si>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</si>
  <si>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</si>
  <si>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</si>
  <si>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</si>
  <si>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</si>
  <si>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</si>
  <si>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</si>
  <si>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</si>
  <si>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</si>
  <si>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</si>
  <si>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</si>
  <si>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</si>
  <si>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</si>
  <si>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</si>
  <si>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</si>
  <si>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</si>
  <si>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</si>
  <si>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</si>
  <si>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</si>
  <si>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</si>
  <si>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</si>
  <si>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</si>
  <si>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</si>
  <si>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</si>
  <si>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</si>
  <si>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</si>
  <si>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</si>
  <si>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</si>
  <si>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</si>
  <si>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</si>
  <si>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</si>
  <si>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</si>
  <si>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</si>
  <si>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</si>
  <si>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</si>
  <si>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</si>
  <si>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</si>
  <si>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</si>
  <si>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</si>
  <si>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</si>
  <si>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</si>
  <si>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</si>
  <si>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</si>
  <si>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</si>
  <si>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</si>
  <si>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</si>
  <si>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</si>
  <si>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</si>
  <si>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</si>
  <si>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</si>
  <si>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</si>
  <si>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</si>
  <si>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</si>
  <si>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</si>
  <si>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</si>
  <si>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</si>
  <si>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</si>
  <si>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</si>
  <si>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</si>
  <si>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</si>
  <si>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</si>
  <si>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</si>
  <si>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</si>
  <si>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</si>
  <si>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</si>
  <si>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</si>
  <si>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</si>
  <si>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</si>
  <si>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</si>
  <si>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</si>
  <si>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</si>
  <si>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</si>
  <si>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</si>
  <si>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</si>
  <si>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</si>
  <si>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</si>
  <si>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</si>
  <si>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</si>
  <si>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</si>
  <si>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</si>
  <si>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</si>
  <si>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</si>
  <si>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</si>
  <si>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</si>
  <si>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</si>
  <si>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</si>
  <si>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</si>
  <si>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</si>
  <si>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</si>
  <si>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</si>
  <si>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</si>
  <si>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</si>
  <si>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</si>
  <si>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</si>
  <si>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</si>
  <si>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</si>
  <si>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</si>
  <si>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</si>
  <si>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</si>
  <si>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</si>
  <si>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</si>
  <si>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</si>
  <si>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</si>
  <si>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</si>
  <si>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</si>
  <si>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</si>
  <si>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</si>
  <si>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</si>
  <si>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</si>
  <si>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</si>
  <si>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</si>
  <si>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</si>
  <si>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</si>
  <si>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</si>
  <si>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</si>
  <si>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</si>
  <si>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</si>
  <si>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</si>
  <si>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</si>
  <si>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</si>
  <si>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</si>
  <si>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</si>
  <si>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</si>
  <si>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</si>
  <si>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</si>
  <si>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</si>
  <si>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</si>
  <si>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</si>
  <si>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</si>
  <si>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</si>
  <si>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</si>
  <si>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</si>
  <si>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</si>
  <si>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</si>
  <si>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</si>
  <si>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</si>
  <si>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</si>
  <si>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</si>
  <si>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</si>
  <si>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</si>
  <si>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</si>
  <si>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</si>
  <si>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</si>
  <si>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</si>
  <si>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</si>
  <si>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</si>
  <si>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</si>
  <si>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</si>
  <si>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</si>
  <si>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</si>
  <si>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</si>
  <si>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</si>
  <si>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</si>
  <si>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</si>
  <si>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</si>
  <si>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</si>
  <si>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</si>
  <si>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</si>
  <si>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</si>
  <si>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</si>
  <si>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</si>
  <si>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</si>
  <si>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</si>
  <si>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</si>
  <si>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</si>
  <si>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</si>
  <si>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</si>
  <si>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</si>
  <si>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</si>
  <si>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</si>
  <si>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</si>
  <si>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</si>
  <si>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</si>
  <si>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</si>
  <si>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</si>
  <si>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</si>
  <si>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</si>
  <si>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</si>
  <si>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</si>
  <si>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</si>
  <si>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</si>
  <si>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</si>
  <si>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</si>
  <si>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</si>
  <si>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</si>
  <si>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</si>
  <si>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</si>
  <si>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</si>
  <si>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</si>
  <si>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</si>
  <si>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</si>
  <si>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</si>
  <si>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</si>
  <si>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</si>
  <si>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</si>
  <si>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</si>
  <si>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</si>
  <si>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</si>
  <si>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</si>
  <si>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</si>
  <si>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</si>
  <si>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</si>
  <si>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</si>
  <si>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</si>
  <si>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</si>
  <si>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</si>
  <si>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</si>
  <si>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</si>
  <si>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</si>
  <si>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</si>
  <si>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</si>
  <si>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</si>
  <si>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</si>
  <si>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</si>
  <si>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</si>
  <si>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</si>
  <si>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</si>
  <si>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</si>
  <si>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</si>
  <si>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</si>
  <si>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</si>
  <si>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</si>
  <si>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</si>
  <si>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</si>
  <si>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</si>
  <si>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</si>
  <si>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</si>
  <si>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</si>
  <si>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</si>
  <si>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</si>
  <si>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</si>
  <si>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</si>
  <si>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</si>
  <si>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</si>
  <si>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</si>
  <si>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</si>
  <si>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</si>
  <si>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</si>
  <si>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</si>
  <si>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</si>
  <si>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</si>
  <si>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</si>
  <si>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</si>
  <si>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</si>
  <si>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</si>
  <si>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</si>
  <si>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</si>
  <si>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</si>
  <si>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</si>
  <si>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</si>
  <si>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</si>
  <si>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</si>
  <si>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</si>
  <si>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</si>
  <si>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</si>
  <si>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</si>
  <si>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</si>
  <si>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</si>
  <si>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</si>
  <si>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</si>
  <si>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</si>
  <si>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</si>
  <si>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</si>
  <si>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</si>
  <si>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</si>
  <si>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</si>
  <si>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</si>
  <si>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</si>
  <si>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</si>
  <si>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</si>
  <si>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</si>
  <si>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</si>
  <si>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</si>
  <si>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</si>
  <si>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</si>
  <si>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</si>
  <si>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</si>
  <si>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</si>
  <si>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</si>
  <si>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</si>
  <si>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</si>
  <si>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</si>
  <si>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</si>
  <si>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</si>
  <si>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</si>
  <si>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</si>
  <si>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</si>
  <si>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</si>
  <si>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</si>
  <si>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</si>
  <si>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</si>
  <si>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</si>
  <si>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</si>
  <si>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</si>
  <si>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</si>
  <si>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</si>
  <si>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</si>
  <si>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</si>
  <si>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</si>
  <si>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</si>
  <si>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</si>
  <si>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</si>
  <si>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</si>
  <si>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</si>
  <si>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</si>
  <si>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</si>
  <si>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</si>
  <si>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</si>
  <si>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</si>
  <si>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</si>
  <si>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</si>
  <si>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</si>
  <si>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</si>
  <si>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</si>
  <si>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</si>
  <si>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</si>
  <si>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</si>
  <si>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</si>
  <si>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</si>
  <si>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</si>
  <si>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</si>
  <si>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</si>
  <si>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</si>
  <si>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</si>
  <si>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</si>
  <si>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</si>
  <si>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</si>
  <si>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</si>
  <si>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</si>
  <si>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</si>
  <si>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</si>
  <si>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</si>
  <si>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</si>
  <si>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</si>
  <si>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</si>
  <si>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</si>
  <si>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</si>
  <si>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</si>
  <si>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</si>
  <si>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</si>
  <si>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</si>
  <si>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</si>
  <si>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</si>
  <si>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</si>
  <si>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</si>
  <si>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</si>
  <si>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</si>
  <si>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</si>
  <si>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</si>
  <si>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</si>
  <si>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</si>
  <si>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</si>
  <si>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</si>
  <si>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</si>
  <si>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</si>
  <si>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</si>
  <si>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</si>
  <si>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</si>
  <si>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</si>
  <si>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</si>
  <si>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</si>
  <si>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</si>
  <si>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</si>
  <si>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</si>
  <si>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</si>
  <si>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</si>
  <si>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</si>
  <si>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</si>
  <si>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</si>
  <si>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</si>
  <si>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</si>
  <si>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</si>
  <si>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</si>
  <si>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</si>
  <si>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</si>
  <si>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</si>
  <si>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</si>
  <si>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</si>
  <si>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</si>
  <si>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</si>
  <si>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</si>
  <si>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</si>
  <si>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</si>
  <si>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</si>
  <si>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</si>
  <si>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</si>
  <si>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</si>
  <si>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</si>
  <si>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</si>
  <si>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</si>
  <si>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</si>
  <si>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</si>
  <si>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</si>
  <si>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</si>
  <si>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</si>
  <si>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</si>
  <si>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</si>
  <si>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</si>
  <si>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</si>
  <si>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</si>
  <si>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</si>
  <si>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</si>
  <si>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</si>
  <si>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</si>
  <si>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</si>
  <si>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</si>
  <si>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</si>
  <si>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</si>
  <si>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</si>
  <si>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</si>
  <si>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</si>
  <si>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</si>
  <si>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</si>
  <si>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</si>
  <si>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</si>
  <si>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</si>
  <si>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</si>
  <si>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</si>
  <si>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</si>
  <si>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</si>
  <si>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</si>
  <si>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</si>
  <si>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</si>
  <si>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</si>
  <si>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</si>
  <si>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</si>
  <si>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</si>
  <si>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</si>
  <si>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</si>
  <si>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</si>
  <si>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</si>
  <si>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</si>
  <si>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</si>
  <si>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</si>
  <si>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</si>
  <si>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</si>
  <si>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</si>
  <si>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</si>
  <si>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</si>
  <si>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</si>
  <si>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</si>
  <si>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</si>
  <si>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</si>
  <si>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</si>
  <si>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</si>
  <si>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</si>
  <si>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</si>
  <si>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</si>
  <si>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</si>
  <si>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</si>
  <si>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</si>
  <si>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</si>
  <si>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</si>
  <si>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</si>
  <si>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</si>
  <si>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</si>
  <si>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</si>
  <si>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</si>
  <si>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</si>
  <si>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</si>
  <si>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</si>
  <si>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</si>
  <si>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</si>
  <si>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</si>
  <si>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</si>
  <si>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</si>
  <si>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</si>
  <si>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</si>
  <si>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</si>
  <si>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</si>
  <si>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</si>
  <si>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</si>
  <si>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</si>
  <si>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</si>
  <si>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</si>
  <si>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</si>
  <si>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</si>
  <si>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</si>
  <si>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</si>
  <si>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</si>
  <si>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</si>
  <si>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</si>
  <si>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</si>
  <si>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</si>
  <si>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</si>
  <si>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</si>
  <si>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</si>
  <si>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</si>
  <si>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</si>
  <si>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</si>
  <si>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</si>
  <si>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</si>
  <si>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</si>
  <si>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</si>
  <si>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</si>
  <si>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</si>
  <si>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</si>
  <si>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</si>
  <si>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</si>
  <si>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</si>
  <si>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</si>
  <si>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</si>
  <si>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</si>
  <si>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</si>
  <si>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</si>
  <si>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</si>
  <si>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</si>
  <si>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</si>
  <si>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</si>
  <si>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</si>
  <si>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</si>
  <si>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</si>
  <si>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</si>
  <si>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</si>
  <si>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</si>
  <si>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</si>
  <si>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</si>
  <si>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</si>
  <si>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</si>
  <si>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</si>
  <si>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</si>
  <si>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</si>
  <si>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</si>
  <si>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</si>
  <si>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</si>
  <si>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</si>
  <si>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</si>
  <si>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</si>
  <si>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</si>
  <si>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</si>
  <si>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</si>
  <si>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</si>
  <si>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</si>
  <si>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</si>
  <si>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</si>
  <si>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</si>
  <si>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</si>
  <si>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</si>
  <si>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</si>
  <si>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</si>
  <si>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</si>
  <si>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</si>
  <si>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</si>
  <si>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</si>
  <si>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</si>
  <si>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</si>
  <si>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</si>
  <si>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</si>
  <si>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</si>
  <si>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</si>
  <si>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</si>
  <si>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</si>
  <si>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</si>
  <si>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</si>
  <si>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</si>
  <si>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</si>
  <si>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</si>
  <si>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</si>
  <si>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</si>
  <si>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</si>
  <si>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</si>
  <si>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</si>
  <si>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</si>
  <si>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</si>
  <si>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</si>
  <si>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</si>
  <si>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</si>
  <si>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</si>
  <si>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</si>
  <si>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</si>
  <si>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</si>
  <si>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</si>
  <si>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</si>
  <si>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</si>
  <si>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</si>
  <si>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</si>
  <si>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</si>
  <si>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</si>
  <si>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</si>
  <si>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</si>
  <si>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</si>
  <si>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</si>
  <si>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</si>
  <si>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</si>
  <si>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</si>
  <si>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</si>
  <si>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</si>
  <si>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</si>
  <si>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</si>
  <si>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</si>
  <si>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</si>
  <si>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</si>
  <si>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</si>
  <si>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</si>
  <si>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</si>
  <si>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</si>
  <si>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</si>
  <si>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</si>
  <si>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</si>
  <si>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</si>
  <si>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</si>
  <si>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</si>
  <si>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</si>
  <si>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</si>
  <si>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</si>
  <si>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</si>
  <si>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</si>
  <si>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</si>
  <si>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</si>
  <si>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</si>
  <si>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</si>
  <si>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</si>
  <si>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</si>
  <si>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</si>
  <si>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</si>
  <si>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</si>
  <si>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</si>
  <si>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</si>
  <si>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</si>
  <si>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</si>
  <si>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</si>
  <si>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</si>
  <si>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</si>
  <si>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</si>
  <si>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</si>
  <si>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</si>
  <si>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</si>
  <si>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</si>
  <si>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</si>
  <si>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</si>
  <si>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</si>
  <si>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</si>
  <si>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</si>
  <si>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</si>
  <si>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</si>
  <si>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</si>
  <si>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</si>
  <si>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</si>
  <si>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</si>
  <si>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</si>
  <si>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</si>
  <si>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</si>
  <si>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</si>
  <si>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</si>
  <si>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</si>
  <si>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</si>
  <si>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</si>
  <si>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</si>
  <si>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</si>
  <si>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</si>
  <si>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</si>
  <si>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</si>
  <si>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</si>
  <si>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</si>
  <si>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</si>
  <si>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</si>
  <si>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</si>
  <si>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</si>
  <si>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</si>
  <si>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</si>
  <si>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</si>
  <si>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</si>
  <si>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</si>
  <si>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</si>
  <si>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</si>
  <si>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</si>
  <si>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</si>
  <si>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</si>
  <si>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</si>
  <si>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</si>
  <si>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</si>
  <si>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</si>
  <si>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</si>
  <si>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</si>
  <si>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</si>
  <si>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</si>
  <si>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</si>
  <si>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</si>
  <si>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</si>
  <si>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</si>
  <si>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</si>
  <si>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</si>
  <si>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</si>
  <si>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</si>
  <si>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</si>
  <si>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</si>
  <si>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</si>
  <si>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</si>
  <si>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</si>
  <si>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</si>
  <si>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</si>
  <si>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</si>
  <si>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</si>
  <si>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</si>
  <si>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</si>
  <si>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</si>
  <si>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</si>
  <si>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</si>
  <si>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</si>
  <si>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</si>
  <si>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</si>
  <si>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</si>
  <si>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</si>
  <si>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</si>
  <si>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</si>
  <si>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</si>
  <si>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</si>
  <si>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</si>
  <si>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</si>
  <si>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</si>
  <si>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</si>
  <si>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</si>
  <si>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</si>
  <si>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</si>
  <si>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</si>
  <si>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</si>
  <si>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</si>
  <si>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</si>
  <si>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</si>
  <si>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</si>
  <si>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</si>
  <si>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</si>
  <si>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</si>
  <si>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</si>
  <si>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</si>
  <si>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</si>
  <si>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</si>
  <si>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</si>
  <si>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</si>
  <si>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</si>
  <si>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</si>
  <si>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</si>
  <si>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</si>
  <si>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</si>
  <si>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</si>
  <si>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</si>
  <si>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</si>
  <si>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</si>
  <si>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</si>
  <si>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</si>
  <si>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</si>
  <si>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</si>
  <si>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</si>
  <si>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</si>
  <si>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</si>
  <si>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</si>
  <si>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</si>
  <si>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</si>
  <si>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</si>
  <si>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</si>
  <si>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</si>
  <si>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</si>
  <si>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</si>
  <si>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</si>
  <si>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</si>
  <si>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</si>
  <si>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</si>
  <si>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</si>
  <si>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</si>
  <si>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</si>
  <si>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</si>
  <si>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</si>
  <si>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</si>
  <si>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</si>
  <si>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</si>
  <si>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</si>
  <si>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</si>
  <si>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</si>
  <si>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</si>
  <si>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</si>
  <si>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</si>
  <si>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</si>
  <si>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</si>
  <si>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</si>
  <si>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</si>
  <si>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</si>
  <si>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</si>
  <si>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</si>
  <si>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</si>
  <si>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</si>
  <si>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</si>
  <si>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</si>
  <si>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</si>
  <si>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</si>
  <si>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</si>
  <si>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</si>
  <si>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</si>
  <si>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</si>
  <si>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</si>
  <si>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</si>
  <si>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</si>
  <si>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</si>
  <si>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</si>
  <si>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</si>
  <si>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</si>
  <si>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</si>
  <si>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</si>
  <si>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</si>
  <si>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</si>
  <si>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</si>
  <si>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</si>
  <si>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</si>
  <si>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</si>
  <si>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</si>
  <si>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</si>
  <si>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</si>
  <si>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</si>
  <si>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</si>
  <si>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</si>
  <si>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</si>
  <si>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</si>
  <si>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</si>
  <si>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</si>
  <si>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</si>
  <si>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</si>
  <si>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</si>
  <si>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</si>
  <si>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</si>
  <si>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</si>
  <si>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</si>
  <si>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</si>
  <si>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</si>
  <si>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</si>
  <si>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</si>
  <si>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</si>
  <si>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</si>
  <si>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</si>
  <si>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</si>
  <si>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</si>
  <si>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</si>
  <si>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</si>
  <si>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</si>
  <si>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</si>
  <si>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</si>
  <si>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</si>
  <si>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</si>
  <si>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</si>
  <si>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</si>
  <si>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</si>
  <si>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</si>
  <si>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</si>
  <si>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</si>
  <si>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</si>
  <si>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</si>
  <si>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</si>
  <si>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</si>
  <si>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</si>
  <si>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</si>
  <si>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</si>
  <si>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</si>
  <si>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</si>
  <si>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</si>
  <si>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</si>
  <si>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</si>
  <si>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</si>
  <si>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</si>
  <si>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</si>
  <si>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</si>
  <si>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</si>
  <si>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</si>
  <si>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</si>
  <si>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</si>
  <si>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</si>
  <si>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</si>
  <si>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</si>
  <si>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</si>
  <si>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</si>
  <si>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</si>
  <si>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</si>
  <si>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</si>
  <si>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</si>
  <si>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</si>
  <si>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</si>
  <si>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</si>
  <si>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</si>
  <si>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</si>
  <si>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</si>
  <si>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</si>
  <si>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</si>
  <si>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</si>
  <si>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</si>
  <si>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</si>
  <si>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</si>
  <si>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</si>
  <si>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</si>
  <si>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</si>
  <si>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</si>
  <si>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</si>
  <si>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</si>
  <si>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</si>
  <si>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</si>
  <si>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</si>
  <si>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</si>
  <si>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</si>
  <si>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</si>
  <si>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</si>
  <si>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</si>
  <si>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</si>
  <si>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</si>
  <si>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</si>
  <si>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</si>
  <si>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</si>
  <si>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</si>
  <si>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</si>
  <si>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</si>
  <si>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</si>
  <si>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</si>
  <si>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</si>
  <si>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</si>
  <si>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</si>
  <si>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</si>
  <si>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</si>
  <si>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</si>
  <si>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</si>
  <si>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</si>
  <si>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</si>
  <si>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</si>
  <si>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</si>
  <si>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</si>
  <si>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</si>
  <si>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</si>
  <si>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</si>
  <si>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</si>
  <si>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</si>
  <si>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</si>
  <si>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</si>
  <si>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</si>
  <si>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</si>
  <si>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</si>
  <si>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</si>
  <si>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</si>
  <si>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</si>
  <si>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</si>
  <si>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</si>
  <si>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</si>
  <si>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</si>
  <si>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</si>
  <si>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</si>
  <si>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</si>
  <si>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</si>
  <si>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</si>
  <si>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</si>
  <si>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</si>
  <si>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</si>
  <si>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</si>
  <si>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</si>
  <si>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</si>
  <si>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</si>
  <si>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</si>
  <si>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</si>
  <si>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</si>
  <si>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</si>
  <si>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</si>
  <si>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</si>
  <si>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</si>
  <si>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</si>
  <si>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</si>
  <si>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</si>
  <si>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</si>
  <si>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</si>
  <si>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</si>
  <si>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</si>
  <si>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</si>
  <si>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</si>
  <si>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</si>
  <si>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</si>
  <si>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</si>
  <si>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</si>
  <si>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</si>
  <si>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</si>
  <si>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</si>
  <si>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</si>
  <si>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</si>
  <si>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</si>
  <si>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</si>
  <si>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</si>
  <si>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</si>
  <si>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</si>
  <si>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</si>
  <si>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</si>
  <si>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</si>
  <si>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</si>
  <si>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</si>
  <si>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</si>
  <si>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</si>
  <si>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</si>
  <si>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</si>
  <si>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</si>
  <si>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</si>
  <si>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</si>
  <si>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</si>
  <si>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</si>
  <si>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</si>
  <si>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</si>
  <si>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</si>
  <si>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</si>
  <si>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</si>
  <si>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</si>
  <si>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</si>
  <si>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</si>
  <si>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</si>
  <si>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</si>
  <si>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</si>
  <si>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</si>
  <si>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</si>
  <si>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</si>
  <si>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</si>
  <si>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</si>
  <si>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</si>
  <si>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</si>
  <si>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</si>
  <si>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</si>
  <si>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</si>
  <si>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</si>
  <si>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</si>
  <si>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</si>
  <si>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</si>
  <si>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</si>
  <si>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</si>
  <si>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</si>
  <si>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</si>
  <si>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</si>
  <si>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</si>
  <si>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</si>
  <si>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</si>
  <si>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</si>
  <si>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</si>
  <si>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</si>
  <si>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</si>
  <si>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</si>
  <si>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</si>
  <si>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</si>
  <si>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</si>
  <si>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</si>
  <si>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</si>
  <si>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</si>
  <si>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</si>
  <si>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</si>
  <si>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</si>
  <si>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</si>
  <si>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</si>
  <si>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</si>
  <si>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</si>
  <si>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</si>
  <si>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</si>
  <si>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</si>
  <si>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</si>
  <si>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</si>
  <si>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</si>
  <si>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</si>
  <si>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</si>
  <si>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</si>
  <si>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</si>
  <si>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</si>
  <si>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</si>
  <si>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</si>
  <si>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</si>
  <si>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</si>
  <si>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</si>
  <si>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</si>
  <si>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</si>
  <si>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</si>
  <si>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</si>
  <si>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</si>
  <si>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</si>
  <si>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</si>
  <si>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</si>
  <si>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</si>
  <si>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</si>
  <si>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</si>
  <si>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</si>
  <si>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</si>
  <si>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</si>
  <si>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</si>
  <si>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</si>
  <si>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</si>
  <si>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</si>
  <si>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</si>
  <si>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</si>
  <si>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</si>
  <si>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</si>
  <si>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</si>
  <si>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</si>
  <si>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</si>
  <si>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</si>
  <si>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</si>
  <si>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</si>
  <si>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</si>
  <si>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</si>
  <si>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</si>
  <si>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</si>
  <si>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</si>
  <si>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</si>
  <si>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</si>
  <si>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</si>
  <si>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</si>
  <si>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</si>
  <si>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</si>
  <si>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</si>
  <si>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</si>
  <si>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</si>
  <si>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</si>
  <si>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</si>
  <si>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</si>
  <si>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</si>
  <si>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</si>
  <si>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</si>
  <si>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</si>
  <si>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</si>
  <si>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</si>
  <si>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</si>
  <si>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</si>
  <si>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</si>
  <si>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</si>
  <si>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</si>
  <si>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</si>
  <si>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</si>
  <si>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</si>
  <si>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</si>
  <si>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</si>
  <si>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</si>
  <si>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</si>
  <si>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</si>
  <si>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</si>
  <si>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</si>
  <si>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</si>
  <si>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</si>
  <si>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</si>
  <si>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</si>
  <si>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</si>
  <si>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</si>
  <si>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</si>
  <si>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</si>
  <si>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</si>
  <si>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</si>
  <si>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</si>
  <si>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</si>
  <si>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</si>
  <si>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</si>
  <si>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</si>
  <si>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</si>
  <si>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</si>
  <si>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</si>
  <si>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</si>
  <si>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</si>
  <si>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</si>
  <si>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</si>
  <si>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</si>
  <si>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</si>
  <si>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</si>
  <si>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</si>
  <si>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</si>
  <si>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</si>
  <si>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</si>
  <si>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</si>
  <si>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</si>
  <si>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</si>
  <si>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</si>
  <si>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</si>
  <si>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</si>
  <si>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</si>
  <si>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</si>
  <si>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</si>
  <si>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</si>
  <si>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</si>
  <si>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</si>
  <si>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</si>
  <si>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</si>
  <si>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</si>
  <si>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</si>
  <si>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</si>
  <si>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</si>
  <si>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</si>
  <si>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</si>
  <si>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</si>
  <si>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</si>
  <si>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</si>
  <si>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</si>
  <si>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</si>
  <si>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</si>
  <si>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</si>
  <si>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</si>
  <si>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</si>
  <si>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</si>
  <si>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</si>
  <si>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</si>
  <si>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</si>
  <si>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</si>
  <si>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</si>
  <si>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</si>
  <si>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</si>
  <si>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</si>
  <si>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</si>
  <si>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</si>
  <si>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</si>
  <si>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</si>
  <si>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</si>
  <si>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</si>
  <si>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</si>
  <si>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</si>
  <si>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</si>
  <si>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</si>
  <si>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</si>
  <si>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</si>
  <si>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</si>
  <si>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</si>
  <si>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</si>
  <si>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</si>
  <si>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</si>
  <si>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</si>
  <si>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</si>
  <si>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</si>
  <si>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</si>
  <si>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</si>
  <si>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</si>
  <si>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</si>
  <si>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</si>
  <si>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</si>
  <si>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</si>
  <si>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</si>
  <si>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</si>
  <si>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</si>
  <si>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</si>
  <si>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</si>
  <si>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</si>
  <si>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</si>
  <si>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</si>
  <si>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</si>
  <si>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</si>
  <si>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</si>
  <si>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</si>
  <si>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</si>
  <si>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</si>
  <si>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</si>
  <si>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</si>
  <si>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</si>
  <si>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</si>
  <si>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</si>
  <si>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</si>
  <si>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</si>
  <si>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</si>
  <si>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</si>
  <si>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</si>
  <si>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</si>
  <si>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</si>
  <si>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</si>
  <si>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</si>
  <si>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</si>
  <si>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</si>
  <si>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</si>
  <si>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</si>
  <si>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</si>
  <si>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</si>
  <si>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</si>
  <si>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</si>
  <si>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</si>
  <si>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</si>
  <si>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</si>
  <si>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</si>
  <si>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</si>
  <si>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</si>
  <si>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</si>
  <si>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</si>
  <si>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</si>
  <si>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</si>
  <si>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</si>
  <si>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</si>
  <si>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</si>
  <si>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</si>
  <si>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</si>
  <si>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</si>
  <si>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</si>
  <si>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</si>
  <si>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</si>
  <si>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</si>
  <si>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</si>
  <si>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</si>
  <si>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</si>
  <si>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</si>
  <si>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</si>
  <si>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</si>
  <si>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</si>
  <si>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</si>
  <si>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</si>
  <si>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</si>
  <si>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</si>
  <si>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</si>
  <si>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</si>
  <si>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</si>
  <si>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</si>
  <si>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</si>
  <si>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</si>
  <si>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</si>
  <si>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</si>
  <si>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</si>
  <si>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</si>
  <si>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</si>
  <si>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</si>
  <si>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</si>
  <si>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</si>
  <si>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</si>
  <si>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</si>
  <si>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</si>
  <si>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</si>
  <si>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</si>
  <si>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</si>
  <si>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</si>
  <si>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</si>
  <si>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</si>
  <si>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</si>
  <si>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</si>
  <si>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</si>
  <si>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</si>
  <si>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</si>
  <si>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</si>
  <si>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</si>
  <si>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</si>
  <si>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</si>
  <si>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</si>
  <si>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</si>
  <si>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</si>
  <si>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</si>
  <si>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</si>
  <si>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</si>
  <si>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</si>
  <si>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</si>
  <si>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</si>
  <si>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</si>
  <si>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</si>
  <si>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</si>
  <si>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</si>
  <si>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</si>
  <si>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</si>
  <si>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</si>
  <si>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</si>
  <si>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</si>
  <si>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</si>
  <si>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</si>
  <si>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</si>
  <si>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</si>
  <si>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</si>
  <si>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</si>
  <si>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</si>
  <si>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</si>
  <si>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</si>
  <si>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</si>
  <si>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</si>
  <si>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</si>
  <si>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</si>
  <si>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</si>
  <si>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</si>
  <si>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</si>
  <si>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</si>
  <si>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</si>
  <si>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</si>
  <si>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</si>
  <si>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</si>
  <si>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</si>
  <si>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</si>
  <si>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</si>
  <si>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</si>
  <si>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</si>
  <si>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</si>
  <si>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</si>
  <si>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</si>
  <si>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</si>
  <si>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</si>
  <si>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</si>
  <si>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</si>
  <si>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</si>
  <si>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</si>
  <si>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</si>
  <si>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</si>
  <si>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</si>
  <si>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</si>
  <si>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</si>
  <si>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</si>
  <si>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</si>
  <si>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</si>
  <si>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</si>
  <si>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</si>
  <si>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</si>
  <si>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</si>
  <si>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</si>
  <si>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</si>
  <si>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</si>
  <si>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</si>
  <si>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</si>
  <si>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</si>
  <si>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</si>
  <si>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</si>
  <si>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</si>
  <si>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</si>
  <si>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</si>
  <si>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</si>
  <si>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</si>
  <si>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</si>
  <si>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</si>
  <si>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</si>
  <si>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</si>
  <si>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</si>
  <si>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</si>
  <si>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</si>
  <si>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</si>
  <si>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</si>
  <si>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</si>
  <si>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</si>
  <si>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</si>
  <si>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</si>
  <si>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</si>
  <si>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</si>
  <si>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</si>
  <si>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</si>
  <si>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</si>
  <si>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</si>
  <si>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</si>
  <si>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</si>
  <si>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</si>
  <si>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</si>
  <si>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</si>
  <si>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</si>
  <si>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</si>
  <si>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</si>
  <si>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</si>
  <si>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</si>
  <si>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</si>
  <si>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</si>
  <si>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</si>
  <si>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</si>
  <si>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</si>
  <si>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</si>
  <si>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</si>
  <si>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</si>
  <si>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</si>
  <si>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</si>
  <si>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</si>
  <si>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</si>
  <si>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</si>
  <si>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</si>
  <si>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</si>
  <si>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</si>
  <si>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</si>
  <si>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</si>
  <si>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</si>
  <si>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</si>
  <si>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</si>
  <si>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</si>
  <si>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</si>
  <si>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</si>
  <si>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</si>
  <si>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</si>
  <si>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</si>
  <si>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</si>
  <si>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</si>
  <si>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</si>
  <si>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</si>
  <si>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</si>
  <si>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</si>
  <si>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</si>
  <si>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</si>
  <si>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</si>
  <si>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</si>
  <si>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</si>
  <si>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</si>
  <si>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</si>
  <si>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</si>
  <si>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</si>
  <si>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</si>
  <si>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</si>
  <si>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</si>
  <si>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</si>
  <si>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</si>
  <si>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</si>
  <si>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</si>
  <si>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</si>
  <si>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</si>
  <si>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</si>
  <si>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</si>
  <si>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</si>
  <si>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</si>
  <si>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</si>
  <si>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</si>
  <si>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</si>
  <si>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</si>
  <si>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</si>
  <si>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</si>
  <si>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</si>
  <si>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</si>
  <si>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</si>
  <si>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</si>
  <si>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</si>
  <si>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</si>
  <si>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</si>
  <si>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</si>
  <si>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</si>
  <si>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</si>
  <si>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</si>
  <si>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</si>
  <si>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</si>
  <si>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</si>
  <si>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</si>
  <si>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</si>
  <si>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</si>
  <si>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</si>
  <si>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</si>
  <si>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</si>
  <si>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</si>
  <si>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</si>
  <si>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</si>
  <si>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</si>
  <si>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</si>
  <si>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</si>
  <si>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</si>
  <si>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</si>
  <si>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</si>
  <si>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</si>
  <si>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</si>
  <si>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</si>
  <si>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</si>
  <si>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</si>
  <si>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</si>
  <si>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</si>
  <si>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</si>
  <si>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</si>
  <si>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</si>
  <si>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</si>
  <si>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</si>
  <si>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</si>
  <si>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</si>
  <si>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</si>
  <si>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</si>
  <si>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</si>
  <si>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</si>
  <si>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</si>
  <si>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</si>
  <si>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</si>
  <si>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</si>
  <si>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</si>
  <si>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</si>
  <si>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</si>
  <si>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</si>
  <si>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</si>
  <si>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</si>
  <si>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</si>
  <si>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</si>
  <si>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</si>
  <si>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</si>
  <si>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</si>
  <si>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</si>
  <si>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</si>
  <si>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</si>
  <si>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</si>
  <si>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</si>
  <si>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</si>
  <si>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</si>
  <si>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</si>
  <si>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</si>
  <si>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</si>
  <si>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</si>
  <si>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</si>
  <si>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</si>
  <si>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</si>
  <si>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</si>
  <si>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</si>
  <si>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</si>
  <si>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</si>
  <si>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</si>
  <si>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</si>
  <si>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</si>
  <si>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</si>
  <si>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</si>
  <si>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</si>
  <si>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</si>
  <si>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</si>
  <si>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</si>
  <si>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</si>
  <si>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</si>
  <si>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</si>
  <si>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</si>
  <si>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</si>
  <si>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</si>
  <si>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</si>
  <si>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</si>
  <si>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</si>
  <si>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</si>
  <si>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</si>
  <si>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</si>
  <si>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</si>
  <si>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</si>
  <si>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</si>
  <si>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</si>
  <si>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</si>
  <si>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</si>
  <si>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</si>
  <si>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</si>
  <si>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</si>
  <si>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</si>
  <si>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</si>
  <si>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</si>
  <si>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</si>
  <si>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</si>
  <si>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</si>
  <si>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</si>
  <si>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</si>
  <si>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</si>
  <si>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</si>
  <si>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</si>
  <si>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</si>
  <si>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</si>
  <si>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</si>
  <si>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</si>
  <si>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</si>
  <si>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</si>
  <si>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</si>
  <si>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</si>
  <si>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</si>
  <si>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</si>
  <si>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</si>
  <si>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</si>
  <si>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</si>
  <si>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</si>
  <si>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</si>
  <si>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</si>
  <si>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</si>
  <si>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</si>
  <si>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</si>
  <si>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</si>
  <si>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</si>
  <si>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</si>
  <si>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</si>
  <si>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</si>
  <si>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</si>
  <si>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</si>
  <si>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</si>
  <si>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</si>
  <si>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</si>
  <si>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</si>
  <si>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</si>
  <si>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</si>
  <si>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</si>
  <si>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</si>
  <si>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</si>
  <si>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</si>
  <si>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</si>
  <si>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</si>
  <si>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</si>
  <si>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</si>
  <si>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</si>
  <si>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</si>
  <si>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</si>
  <si>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</si>
  <si>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</si>
  <si>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</si>
  <si>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</si>
  <si>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</si>
  <si>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</si>
  <si>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</si>
  <si>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</si>
  <si>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</si>
  <si>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</si>
  <si>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</si>
  <si>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</si>
  <si>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</si>
  <si>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</si>
  <si>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</si>
  <si>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</si>
  <si>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</si>
  <si>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</si>
  <si>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</si>
  <si>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</si>
  <si>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</si>
  <si>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</si>
  <si>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</si>
  <si>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</si>
  <si>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</si>
  <si>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</si>
  <si>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</si>
  <si>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</si>
  <si>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</si>
  <si>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</si>
  <si>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</si>
  <si>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</si>
  <si>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</si>
  <si>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</si>
  <si>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</si>
  <si>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</si>
  <si>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</si>
  <si>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</si>
  <si>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</si>
  <si>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</si>
  <si>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</si>
  <si>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</si>
  <si>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</si>
  <si>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</si>
  <si>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</si>
  <si>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</si>
  <si>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</si>
  <si>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</si>
  <si>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</si>
  <si>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</si>
  <si>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</si>
  <si>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</si>
  <si>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</si>
  <si>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</si>
  <si>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</si>
  <si>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</si>
  <si>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</si>
  <si>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</si>
  <si>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</si>
  <si>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</si>
  <si>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</si>
  <si>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</si>
  <si>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</si>
  <si>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</si>
  <si>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</si>
  <si>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</si>
  <si>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</si>
  <si>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</si>
  <si>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</si>
  <si>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</si>
  <si>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</si>
  <si>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</si>
  <si>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</si>
  <si>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</si>
  <si>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</si>
  <si>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</si>
  <si>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</si>
  <si>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</si>
  <si>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</si>
  <si>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</si>
  <si>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</si>
  <si>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</si>
  <si>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</si>
  <si>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</si>
  <si>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</si>
  <si>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</si>
  <si>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</si>
  <si>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</si>
  <si>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</si>
  <si>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</si>
  <si>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</si>
  <si>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</si>
  <si>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</si>
  <si>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</si>
  <si>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</si>
  <si>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</si>
  <si>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</si>
  <si>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</si>
  <si>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</si>
  <si>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</si>
  <si>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</si>
  <si>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</si>
  <si>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</si>
  <si>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</si>
  <si>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</si>
  <si>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</si>
  <si>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</si>
  <si>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</si>
  <si>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</si>
  <si>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</si>
  <si>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</si>
  <si>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</si>
  <si>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</si>
  <si>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</si>
  <si>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</si>
  <si>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</si>
  <si>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</si>
  <si>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</si>
  <si>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</si>
  <si>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</si>
  <si>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</si>
  <si>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</si>
  <si>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</si>
  <si>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</si>
  <si>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</si>
  <si>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</si>
  <si>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</si>
  <si>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</si>
  <si>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</si>
  <si>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</si>
  <si>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</si>
  <si>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</si>
  <si>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</si>
  <si>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</si>
  <si>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</si>
  <si>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</si>
  <si>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</si>
  <si>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</si>
  <si>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</si>
  <si>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</si>
  <si>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</si>
  <si>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</si>
  <si>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</si>
  <si>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</si>
  <si>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</si>
  <si>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</si>
  <si>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</si>
  <si>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</si>
  <si>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</si>
  <si>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</si>
  <si>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</si>
  <si>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</si>
  <si>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</si>
  <si>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</si>
  <si>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</si>
  <si>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</si>
  <si>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</si>
  <si>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</si>
  <si>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</si>
  <si>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</si>
  <si>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</si>
  <si>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</si>
  <si>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</si>
  <si>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</si>
  <si>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</si>
  <si>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</si>
  <si>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</si>
  <si>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</si>
  <si>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</si>
  <si>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</si>
  <si>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</si>
  <si>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</si>
  <si>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</si>
  <si>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</si>
  <si>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</si>
  <si>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</si>
  <si>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</si>
  <si>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</si>
  <si>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</si>
  <si>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</si>
  <si>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</si>
  <si>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</si>
  <si>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</si>
  <si>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</si>
  <si>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</si>
  <si>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</si>
  <si>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</si>
  <si>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</si>
  <si>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</si>
  <si>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</si>
  <si>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</si>
  <si>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</si>
  <si>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</si>
  <si>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</si>
  <si>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</si>
  <si>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</si>
  <si>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</si>
  <si>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</si>
  <si>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</si>
  <si>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</si>
  <si>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</si>
  <si>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</si>
  <si>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</si>
  <si>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</si>
  <si>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</si>
  <si>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</si>
  <si>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</si>
  <si>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</si>
  <si>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</si>
  <si>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</si>
  <si>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</si>
  <si>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</si>
  <si>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</si>
  <si>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</si>
  <si>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</si>
  <si>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</si>
  <si>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</si>
  <si>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</si>
  <si>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</si>
  <si>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</si>
  <si>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</si>
  <si>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</si>
  <si>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</si>
  <si>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</si>
  <si>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</si>
  <si>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</si>
  <si>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</si>
  <si>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</si>
  <si>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</si>
  <si>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</si>
  <si>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</si>
  <si>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</si>
  <si>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</si>
  <si>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</si>
  <si>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</si>
  <si>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</si>
  <si>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</si>
  <si>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</si>
  <si>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</si>
  <si>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</si>
  <si>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</si>
  <si>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</si>
  <si>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</si>
  <si>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</si>
  <si>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</si>
  <si>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</si>
  <si>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</si>
  <si>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</si>
  <si>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</si>
  <si>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</si>
  <si>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</si>
  <si>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</si>
  <si>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</si>
  <si>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</si>
  <si>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</si>
  <si>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</si>
  <si>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</si>
  <si>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</si>
  <si>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</si>
  <si>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</si>
  <si>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</si>
  <si>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</si>
  <si>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</si>
  <si>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</si>
  <si>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</si>
  <si>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</si>
  <si>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</si>
  <si>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</si>
  <si>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</si>
  <si>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</si>
  <si>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</si>
  <si>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</si>
  <si>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</si>
  <si>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</si>
  <si>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</si>
  <si>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</si>
  <si>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</si>
  <si>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</si>
  <si>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</si>
  <si>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</si>
  <si>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</si>
  <si>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</si>
  <si>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</si>
  <si>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</si>
  <si>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</si>
  <si>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</si>
  <si>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</si>
  <si>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</si>
  <si>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</si>
  <si>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</si>
  <si>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</si>
  <si>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</si>
  <si>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</si>
  <si>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</si>
  <si>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</si>
  <si>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</si>
  <si>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</si>
  <si>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</si>
  <si>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</si>
  <si>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</si>
  <si>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</si>
  <si>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</si>
  <si>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</si>
  <si>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</si>
  <si>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</si>
  <si>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</si>
  <si>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</si>
  <si>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</si>
  <si>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</si>
  <si>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</si>
  <si>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</si>
  <si>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</si>
  <si>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</si>
  <si>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</si>
  <si>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</si>
  <si>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</si>
  <si>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</si>
  <si>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</si>
  <si>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</si>
  <si>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</si>
  <si>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</si>
  <si>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</si>
  <si>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</si>
  <si>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</si>
  <si>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</si>
  <si>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</si>
  <si>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</si>
  <si>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</si>
  <si>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</si>
  <si>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</si>
  <si>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</si>
  <si>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</si>
  <si>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</si>
  <si>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</si>
  <si>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</si>
  <si>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</si>
  <si>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</si>
  <si>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</si>
  <si>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</si>
  <si>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</si>
  <si>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</si>
  <si>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</si>
  <si>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</si>
  <si>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</si>
  <si>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</si>
  <si>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</si>
  <si>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</si>
  <si>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</si>
  <si>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</si>
  <si>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</si>
  <si>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</si>
  <si>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</si>
  <si>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</si>
  <si>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</si>
  <si>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</si>
  <si>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</si>
  <si>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</si>
  <si>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</si>
  <si>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</si>
  <si>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</si>
  <si>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</si>
  <si>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</si>
  <si>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</si>
  <si>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</si>
  <si>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</si>
  <si>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</si>
  <si>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</si>
  <si>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</si>
  <si>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</si>
  <si>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</si>
  <si>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</si>
  <si>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</si>
  <si>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</si>
  <si>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</si>
  <si>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</si>
  <si>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</si>
  <si>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</si>
  <si>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</si>
  <si>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</si>
  <si>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</si>
  <si>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</si>
  <si>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</si>
  <si>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</si>
  <si>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</si>
  <si>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</si>
  <si>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</si>
  <si>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</si>
  <si>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</si>
  <si>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</si>
  <si>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</si>
  <si>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</si>
  <si>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</si>
  <si>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</si>
  <si>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</si>
  <si>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</si>
  <si>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</si>
  <si>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</si>
  <si>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</si>
  <si>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</si>
  <si>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</si>
  <si>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</si>
  <si>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</si>
  <si>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</si>
  <si>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</si>
  <si>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</si>
  <si>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</si>
  <si>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</si>
  <si>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</si>
  <si>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</si>
  <si>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</si>
  <si>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</si>
  <si>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</si>
  <si>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</si>
  <si>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</si>
  <si>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</si>
  <si>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</si>
  <si>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</si>
  <si>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</si>
  <si>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</si>
  <si>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</si>
  <si>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</si>
  <si>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</si>
  <si>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</si>
  <si>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</si>
  <si>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</si>
  <si>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</si>
  <si>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</si>
  <si>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</si>
  <si>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</si>
  <si>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</si>
  <si>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</si>
  <si>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</si>
  <si>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</si>
  <si>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</si>
  <si>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</si>
  <si>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</si>
  <si>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</si>
  <si>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</si>
  <si>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</si>
  <si>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</si>
  <si>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</si>
  <si>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</si>
  <si>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</si>
  <si>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</si>
  <si>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</si>
  <si>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</si>
  <si>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</si>
  <si>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</si>
  <si>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</si>
  <si>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</si>
  <si>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</si>
  <si>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</si>
  <si>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</si>
  <si>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</si>
  <si>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</si>
  <si>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</si>
  <si>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</si>
  <si>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</si>
  <si>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</si>
  <si>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</si>
  <si>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</si>
  <si>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</si>
  <si>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</si>
  <si>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</si>
  <si>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</si>
  <si>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</si>
  <si>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</si>
  <si>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</si>
  <si>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</si>
  <si>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</si>
  <si>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</si>
  <si>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</si>
  <si>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</si>
  <si>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</si>
  <si>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</si>
  <si>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</si>
  <si>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</si>
  <si>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</si>
  <si>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</si>
  <si>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</si>
  <si>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</si>
  <si>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</si>
  <si>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</si>
  <si>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</si>
  <si>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</si>
  <si>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</si>
  <si>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</si>
  <si>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</si>
  <si>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</si>
  <si>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</si>
  <si>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</si>
  <si>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</si>
  <si>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</si>
  <si>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</si>
  <si>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</si>
  <si>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</si>
  <si>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</si>
  <si>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</si>
  <si>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</si>
  <si>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</si>
  <si>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</si>
  <si>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</si>
  <si>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</si>
  <si>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</si>
  <si>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</si>
  <si>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</si>
  <si>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</si>
  <si>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</si>
  <si>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</si>
  <si>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</si>
  <si>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</si>
  <si>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</si>
  <si>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</si>
  <si>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</si>
  <si>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</si>
  <si>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</si>
  <si>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</si>
  <si>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</si>
  <si>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</si>
  <si>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</si>
  <si>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</si>
  <si>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</si>
  <si>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</si>
  <si>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</si>
  <si>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</si>
  <si>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</si>
  <si>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</si>
  <si>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</si>
  <si>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</si>
  <si>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</si>
  <si>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</si>
  <si>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</si>
  <si>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</si>
  <si>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</si>
  <si>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</si>
  <si>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</si>
  <si>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</si>
  <si>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</si>
  <si>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</si>
  <si>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</si>
  <si>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</si>
  <si>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</si>
  <si>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</si>
  <si>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</si>
  <si>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</si>
  <si>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</si>
  <si>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</si>
  <si>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</si>
  <si>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</si>
  <si>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</si>
  <si>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</si>
  <si>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</si>
  <si>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</si>
  <si>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</si>
  <si>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</si>
  <si>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</si>
  <si>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</si>
  <si>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</si>
  <si>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</si>
  <si>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</si>
  <si>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</si>
  <si>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</si>
  <si>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</si>
  <si>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</si>
  <si>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</si>
  <si>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</si>
  <si>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</si>
  <si>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</si>
  <si>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</si>
  <si>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</si>
  <si>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</si>
  <si>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</si>
  <si>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</si>
  <si>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</si>
  <si>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</si>
  <si>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</si>
  <si>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</si>
  <si>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</si>
  <si>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</si>
  <si>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</si>
  <si>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</si>
  <si>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</si>
  <si>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</si>
  <si>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</si>
  <si>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</si>
  <si>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</si>
  <si>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</si>
  <si>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</si>
  <si>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</si>
  <si>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</si>
  <si>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</si>
  <si>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</si>
  <si>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</si>
  <si>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</si>
  <si>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</si>
  <si>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</si>
  <si>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</si>
  <si>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</si>
  <si>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</si>
  <si>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</si>
  <si>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</si>
  <si>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</si>
  <si>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</si>
  <si>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</si>
  <si>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</si>
  <si>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</si>
  <si>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</si>
  <si>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</si>
  <si>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</si>
  <si>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</si>
  <si>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</si>
  <si>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</si>
  <si>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</si>
  <si>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</si>
  <si>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</si>
  <si>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</si>
  <si>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</si>
  <si>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</si>
  <si>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</si>
  <si>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</si>
  <si>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</si>
  <si>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</si>
  <si>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</si>
  <si>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</si>
  <si>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</si>
  <si>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</si>
  <si>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</si>
  <si>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</si>
  <si>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</si>
  <si>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</si>
  <si>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</si>
  <si>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</si>
  <si>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</si>
  <si>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</si>
  <si>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</si>
  <si>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</si>
  <si>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</si>
  <si>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</si>
  <si>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</si>
  <si>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</si>
  <si>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</si>
  <si>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</si>
  <si>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</si>
  <si>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</si>
  <si>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</si>
  <si>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</si>
  <si>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</si>
  <si>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</si>
  <si>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</si>
  <si>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</si>
  <si>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</si>
  <si>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</si>
  <si>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</si>
  <si>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</si>
  <si>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</si>
  <si>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</si>
  <si>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</si>
  <si>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</si>
  <si>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</si>
  <si>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</si>
  <si>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</si>
  <si>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</si>
  <si>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</si>
  <si>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</si>
  <si>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</si>
  <si>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</si>
  <si>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</si>
  <si>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</si>
  <si>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</si>
  <si>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</si>
  <si>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</si>
  <si>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</si>
  <si>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</si>
  <si>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</si>
  <si>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</si>
  <si>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</si>
  <si>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</si>
  <si>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</si>
  <si>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</si>
  <si>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</si>
  <si>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</si>
  <si>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</si>
  <si>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</si>
  <si>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</si>
  <si>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</si>
  <si>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</si>
  <si>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</si>
  <si>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</si>
  <si>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</si>
  <si>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</si>
  <si>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</si>
  <si>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</si>
  <si>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</si>
  <si>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</si>
  <si>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</si>
  <si>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</si>
  <si>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</si>
  <si>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</si>
  <si>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</si>
  <si>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</si>
  <si>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</si>
  <si>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</si>
  <si>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</si>
  <si>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</si>
  <si>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</si>
  <si>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</si>
  <si>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</si>
  <si>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</si>
  <si>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</si>
  <si>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</si>
  <si>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</si>
  <si>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</si>
  <si>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</si>
  <si>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</si>
  <si>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</si>
  <si>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</si>
  <si>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</si>
  <si>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</si>
  <si>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</si>
  <si>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</si>
  <si>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</si>
  <si>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</si>
  <si>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</si>
  <si>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</si>
  <si>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</si>
  <si>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</si>
  <si>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</si>
  <si>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</si>
  <si>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</si>
  <si>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</si>
  <si>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</si>
  <si>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</si>
  <si>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</si>
  <si>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</si>
  <si>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</si>
  <si>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</si>
  <si>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</si>
  <si>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</si>
  <si>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</si>
  <si>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</si>
  <si>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</si>
  <si>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</si>
  <si>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</si>
  <si>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</si>
  <si>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</si>
  <si>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</si>
  <si>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</si>
  <si>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</si>
  <si>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</si>
  <si>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</si>
  <si>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</si>
  <si>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</si>
  <si>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</si>
  <si>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</si>
  <si>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</si>
  <si>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</si>
  <si>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</si>
  <si>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</si>
  <si>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</si>
  <si>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</si>
  <si>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</si>
  <si>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</si>
  <si>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</si>
  <si>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</si>
  <si>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</si>
  <si>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</si>
  <si>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</si>
  <si>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</si>
  <si>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</si>
  <si>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</si>
  <si>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</si>
  <si>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</si>
  <si>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</si>
  <si>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</si>
  <si>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</si>
  <si>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</si>
  <si>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</si>
  <si>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</si>
  <si>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</si>
  <si>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</si>
  <si>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</si>
  <si>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</si>
  <si>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</si>
  <si>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</si>
  <si>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</si>
  <si>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</si>
  <si>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</si>
  <si>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</si>
  <si>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</si>
  <si>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</si>
  <si>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</si>
  <si>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</si>
  <si>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</si>
  <si>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</si>
  <si>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</si>
  <si>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</si>
  <si>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</si>
  <si>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</si>
  <si>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</si>
  <si>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</si>
  <si>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</si>
  <si>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</si>
  <si>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</si>
  <si>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</si>
  <si>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</si>
  <si>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</si>
  <si>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</si>
  <si>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</si>
  <si>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</si>
  <si>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</si>
  <si>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</si>
  <si>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</si>
  <si>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</si>
  <si>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</si>
  <si>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</si>
  <si>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</si>
  <si>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</si>
  <si>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</si>
  <si>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</si>
  <si>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</si>
  <si>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</si>
  <si>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</si>
  <si>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</si>
  <si>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</si>
  <si>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</si>
  <si>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</si>
  <si>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</si>
  <si>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</si>
  <si>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</si>
  <si>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</si>
  <si>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</si>
  <si>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</si>
  <si>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</si>
  <si>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</si>
  <si>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</si>
  <si>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</si>
  <si>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</si>
  <si>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</si>
  <si>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</si>
  <si>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</si>
  <si>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</si>
  <si>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</si>
  <si>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</si>
  <si>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</si>
  <si>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</si>
  <si>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</si>
  <si>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</si>
  <si>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</si>
  <si>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</si>
  <si>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</si>
  <si>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</si>
  <si>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</si>
  <si>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</si>
  <si>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</si>
  <si>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</si>
  <si>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</si>
  <si>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</si>
  <si>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</si>
  <si>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</si>
  <si>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</si>
  <si>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</si>
  <si>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</si>
  <si>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</si>
  <si>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</si>
  <si>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</si>
  <si>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</si>
  <si>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</si>
  <si>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</si>
  <si>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</si>
  <si>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</si>
  <si>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</si>
  <si>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</si>
  <si>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</si>
  <si>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</si>
  <si>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</si>
  <si>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</si>
  <si>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</si>
  <si>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</si>
  <si>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</si>
  <si>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</si>
  <si>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</si>
  <si>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</si>
  <si>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</si>
  <si>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</si>
  <si>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</si>
  <si>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</si>
  <si>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</si>
  <si>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</si>
  <si>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</si>
  <si>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</si>
  <si>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</si>
  <si>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</si>
  <si>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</si>
  <si>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</si>
  <si>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</si>
  <si>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</si>
  <si>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</si>
  <si>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</si>
  <si>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</si>
  <si>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</si>
  <si>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</si>
  <si>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</si>
  <si>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</si>
  <si>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</si>
  <si>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</si>
  <si>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</si>
  <si>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</si>
  <si>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</si>
  <si>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</si>
  <si>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</si>
  <si>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</si>
  <si>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</si>
  <si>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</si>
  <si>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</si>
  <si>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</si>
  <si>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</si>
  <si>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</si>
  <si>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</si>
  <si>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</si>
  <si>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</si>
  <si>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</si>
  <si>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</si>
  <si>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</si>
  <si>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</si>
  <si>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</si>
  <si>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</si>
  <si>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</si>
  <si>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</si>
  <si>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</si>
  <si>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</si>
  <si>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</si>
  <si>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</si>
  <si>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</si>
  <si>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</si>
  <si>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</si>
  <si>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</si>
  <si>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</si>
  <si>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</si>
  <si>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</si>
  <si>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</si>
  <si>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</si>
  <si>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</si>
  <si>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</si>
  <si>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</si>
  <si>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</si>
  <si>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</si>
  <si>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</si>
  <si>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</si>
  <si>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</si>
  <si>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</si>
  <si>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</si>
  <si>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</si>
  <si>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</si>
  <si>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</si>
  <si>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</si>
  <si>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</si>
  <si>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</si>
  <si>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</si>
  <si>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</si>
  <si>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</si>
  <si>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</si>
  <si>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</si>
  <si>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</si>
  <si>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</si>
  <si>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</si>
  <si>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</si>
  <si>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</si>
  <si>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</si>
  <si>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</si>
  <si>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</si>
  <si>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</si>
  <si>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</si>
  <si>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</si>
  <si>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</si>
  <si>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</si>
  <si>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</si>
  <si>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</si>
  <si>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</si>
  <si>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</si>
  <si>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</si>
  <si>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</si>
  <si>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</si>
  <si>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</si>
  <si>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</si>
  <si>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</si>
  <si>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</si>
  <si>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</si>
  <si>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</si>
  <si>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</si>
  <si>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</si>
  <si>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</si>
  <si>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</si>
  <si>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</si>
  <si>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</si>
  <si>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</si>
  <si>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</si>
  <si>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</si>
  <si>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</si>
  <si>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</si>
  <si>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</si>
  <si>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</si>
  <si>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</si>
  <si>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</si>
  <si>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</si>
  <si>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</si>
  <si>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</si>
  <si>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</si>
  <si>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</si>
  <si>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</si>
  <si>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</si>
  <si>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</si>
  <si>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</si>
  <si>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</si>
  <si>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</si>
  <si>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</si>
  <si>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</si>
  <si>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</si>
  <si>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</si>
  <si>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</si>
  <si>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</si>
  <si>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</si>
  <si>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</si>
  <si>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</si>
  <si>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</si>
  <si>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</si>
  <si>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</si>
  <si>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</si>
  <si>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</si>
  <si>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</si>
  <si>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</si>
  <si>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</si>
  <si>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</si>
  <si>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</si>
  <si>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</si>
  <si>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</si>
  <si>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</si>
  <si>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</si>
  <si>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</si>
  <si>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</si>
  <si>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</si>
  <si>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</si>
  <si>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</si>
  <si>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</si>
  <si>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</si>
  <si>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</si>
  <si>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</si>
  <si>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</si>
  <si>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</si>
  <si>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</si>
  <si>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</si>
  <si>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</si>
  <si>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</si>
  <si>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</si>
  <si>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</si>
  <si>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</si>
  <si>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</si>
  <si>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</si>
  <si>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</si>
  <si>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</si>
  <si>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</si>
  <si>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</si>
  <si>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</si>
  <si>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</si>
  <si>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</si>
  <si>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</si>
  <si>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</si>
  <si>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</si>
  <si>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</si>
  <si>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</si>
  <si>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</si>
  <si>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</si>
  <si>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</si>
  <si>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</si>
  <si>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</si>
  <si>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</si>
  <si>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</si>
  <si>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</si>
  <si>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</si>
  <si>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</si>
  <si>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</si>
  <si>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</si>
  <si>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</si>
  <si>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</si>
  <si>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</si>
  <si>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</si>
  <si>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</si>
  <si>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</si>
  <si>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</si>
  <si>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</si>
  <si>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</si>
  <si>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</si>
  <si>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</si>
  <si>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</si>
  <si>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</si>
  <si>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</si>
  <si>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</si>
  <si>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</si>
  <si>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</si>
  <si>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</si>
  <si>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</si>
  <si>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</si>
  <si>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</si>
  <si>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</si>
  <si>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</si>
  <si>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</si>
  <si>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</si>
  <si>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</si>
  <si>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</si>
  <si>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</si>
  <si>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</si>
  <si>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</si>
  <si>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</si>
  <si>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</si>
  <si>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</si>
  <si>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</si>
  <si>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</si>
  <si>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</si>
  <si>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</si>
  <si>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</si>
  <si>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</si>
  <si>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</si>
  <si>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</si>
  <si>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</si>
  <si>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</si>
  <si>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</si>
  <si>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</si>
  <si>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</si>
  <si>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</si>
  <si>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</si>
  <si>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</si>
  <si>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</si>
  <si>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</si>
  <si>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</si>
  <si>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</si>
  <si>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</si>
  <si>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</si>
  <si>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</si>
  <si>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</si>
  <si>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</si>
  <si>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</si>
  <si>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</si>
  <si>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</si>
  <si>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</si>
  <si>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</si>
  <si>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</si>
  <si>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</si>
  <si>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</si>
  <si>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</si>
  <si>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</si>
  <si>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</si>
  <si>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</si>
  <si>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</si>
  <si>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</si>
  <si>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</si>
  <si>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</si>
  <si>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</si>
  <si>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</si>
  <si>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</si>
  <si>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</si>
  <si>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</si>
  <si>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</si>
  <si>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</si>
  <si>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</si>
  <si>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</si>
  <si>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</si>
  <si>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</si>
  <si>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</si>
  <si>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</si>
  <si>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</si>
  <si>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</si>
  <si>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</si>
  <si>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</si>
  <si>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</si>
  <si>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</si>
  <si>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</si>
  <si>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</si>
  <si>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</si>
  <si>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</si>
  <si>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</si>
  <si>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</si>
  <si>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</si>
  <si>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</si>
  <si>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</si>
  <si>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</si>
  <si>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</si>
  <si>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</si>
  <si>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</si>
  <si>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</si>
  <si>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</si>
  <si>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</si>
  <si>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</si>
  <si>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</si>
  <si>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</si>
  <si>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</si>
  <si>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</si>
  <si>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</si>
  <si>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</si>
  <si>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</si>
  <si>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</si>
  <si>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</si>
  <si>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</si>
  <si>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</si>
  <si>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</si>
  <si>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</si>
  <si>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</si>
  <si>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</si>
  <si>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</si>
  <si>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</si>
  <si>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</si>
  <si>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</si>
  <si>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</si>
  <si>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</si>
  <si>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</si>
  <si>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</si>
  <si>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</si>
  <si>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</si>
  <si>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</si>
  <si>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</si>
  <si>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</si>
  <si>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</si>
  <si>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</si>
  <si>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</si>
  <si>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</si>
  <si>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</si>
  <si>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</si>
  <si>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</si>
  <si>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</si>
  <si>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</si>
  <si>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</si>
  <si>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</si>
  <si>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</si>
  <si>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</si>
  <si>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</si>
  <si>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</si>
  <si>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</si>
  <si>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</si>
  <si>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</si>
  <si>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</si>
  <si>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</si>
  <si>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</si>
  <si>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</si>
  <si>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</si>
  <si>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</si>
  <si>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</si>
  <si>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</si>
  <si>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</si>
  <si>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</si>
  <si>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</si>
  <si>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</si>
  <si>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</si>
  <si>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</si>
  <si>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</si>
  <si>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</si>
  <si>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</si>
  <si>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</si>
  <si>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</si>
  <si>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</si>
  <si>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</si>
  <si>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</si>
  <si>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</si>
  <si>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</si>
  <si>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</si>
  <si>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</si>
  <si>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</si>
  <si>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</si>
  <si>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</si>
  <si>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</si>
  <si>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</si>
  <si>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</si>
  <si>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</si>
  <si>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</si>
  <si>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</si>
  <si>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</si>
  <si>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</si>
  <si>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</si>
  <si>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</si>
  <si>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</si>
  <si>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</si>
  <si>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</si>
  <si>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</si>
  <si>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</si>
  <si>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</si>
  <si>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</si>
  <si>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</si>
  <si>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</si>
  <si>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</si>
  <si>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</si>
  <si>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</si>
  <si>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</si>
  <si>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</si>
  <si>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</si>
  <si>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</si>
  <si>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</si>
  <si>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</si>
  <si>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</si>
  <si>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</si>
  <si>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</si>
  <si>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</si>
  <si>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</si>
  <si>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</si>
  <si>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</si>
  <si>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</si>
  <si>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</si>
  <si>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</si>
  <si>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</si>
  <si>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</si>
  <si>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</si>
  <si>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</si>
  <si>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</si>
  <si>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</si>
  <si>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</si>
  <si>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</si>
  <si>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</si>
  <si>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</si>
  <si>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</si>
  <si>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</si>
  <si>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</si>
  <si>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</si>
  <si>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</si>
  <si>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</si>
  <si>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</si>
  <si>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</si>
  <si>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</si>
  <si>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</si>
  <si>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</si>
  <si>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</si>
  <si>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</si>
  <si>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</si>
  <si>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</si>
  <si>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</si>
  <si>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</si>
  <si>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</si>
  <si>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</si>
  <si>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</si>
  <si>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</si>
  <si>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</si>
  <si>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</si>
  <si>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</si>
  <si>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</si>
  <si>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</si>
  <si>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</si>
  <si>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</si>
  <si>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</si>
  <si>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</si>
  <si>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</si>
  <si>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</si>
  <si>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</si>
  <si>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</si>
  <si>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</si>
  <si>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</si>
  <si>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</si>
  <si>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</si>
  <si>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</si>
  <si>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</si>
  <si>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</si>
  <si>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</si>
  <si>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</si>
  <si>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</si>
  <si>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</si>
  <si>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</si>
  <si>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</si>
  <si>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</si>
  <si>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</si>
  <si>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</si>
  <si>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</si>
  <si>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</si>
  <si>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</si>
  <si>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</si>
  <si>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</si>
  <si>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</si>
  <si>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</si>
  <si>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</si>
  <si>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</si>
  <si>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</si>
  <si>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</si>
  <si>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</si>
  <si>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</si>
  <si>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</si>
  <si>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</si>
  <si>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</si>
  <si>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</si>
  <si>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</si>
  <si>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</si>
  <si>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</si>
  <si>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</si>
  <si>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</si>
  <si>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</si>
  <si>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</si>
  <si>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</si>
  <si>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</si>
  <si>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</si>
  <si>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</si>
  <si>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</si>
  <si>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</si>
  <si>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</si>
  <si>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</si>
  <si>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</si>
  <si>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</si>
  <si>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</si>
  <si>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</si>
  <si>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</si>
  <si>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</si>
  <si>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</si>
  <si>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</si>
  <si>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</si>
  <si>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</si>
  <si>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</si>
  <si>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</si>
  <si>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</si>
  <si>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</si>
  <si>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</si>
  <si>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</si>
  <si>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</si>
  <si>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</si>
  <si>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</si>
  <si>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</si>
  <si>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</si>
  <si>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</si>
  <si>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</si>
  <si>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</si>
  <si>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</si>
  <si>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</si>
  <si>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</si>
  <si>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</si>
  <si>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</si>
  <si>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</si>
  <si>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</si>
  <si>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</si>
  <si>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</si>
  <si>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</si>
  <si>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</si>
  <si>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</si>
  <si>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</si>
  <si>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</si>
  <si>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</si>
  <si>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</si>
  <si>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</si>
  <si>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</si>
  <si>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</si>
  <si>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</si>
  <si>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</si>
  <si>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</si>
  <si>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</si>
  <si>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</si>
  <si>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</si>
  <si>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</si>
  <si>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</si>
  <si>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</si>
  <si>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</si>
  <si>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</si>
  <si>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</si>
  <si>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</si>
  <si>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</si>
  <si>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</si>
  <si>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</si>
  <si>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</si>
  <si>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</si>
  <si>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</si>
  <si>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</si>
  <si>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</si>
  <si>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</si>
  <si>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</si>
  <si>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</si>
  <si>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</si>
  <si>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</si>
  <si>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</si>
  <si>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</si>
  <si>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</si>
  <si>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</si>
  <si>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</si>
  <si>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</si>
  <si>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</si>
  <si>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</si>
  <si>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</si>
  <si>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</si>
  <si>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</si>
  <si>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</si>
  <si>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</si>
  <si>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</si>
  <si>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</si>
  <si>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</si>
  <si>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</si>
  <si>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</si>
  <si>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</si>
  <si>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</si>
  <si>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</si>
  <si>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</si>
  <si>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</si>
  <si>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</si>
  <si>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</si>
  <si>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</si>
  <si>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</si>
  <si>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</si>
  <si>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</si>
  <si>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</si>
  <si>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</si>
  <si>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</si>
  <si>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</si>
  <si>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</si>
  <si>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</si>
  <si>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</si>
  <si>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</si>
  <si>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</si>
  <si>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</si>
  <si>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</si>
  <si>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</si>
  <si>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</si>
  <si>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</si>
  <si>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</si>
  <si>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</si>
  <si>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</si>
  <si>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</si>
  <si>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</si>
  <si>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</si>
  <si>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</si>
  <si>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</si>
  <si>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</si>
  <si>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</si>
  <si>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</si>
  <si>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</si>
  <si>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</si>
  <si>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</si>
  <si>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</si>
  <si>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</si>
  <si>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</si>
  <si>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</si>
  <si>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</si>
  <si>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</si>
  <si>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</si>
  <si>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</si>
  <si>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</si>
  <si>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</si>
  <si>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</si>
  <si>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</si>
  <si>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</si>
  <si>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</si>
  <si>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</si>
  <si>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</si>
  <si>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</si>
  <si>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</si>
  <si>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</si>
  <si>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</si>
  <si>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</si>
  <si>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</si>
  <si>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</si>
  <si>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</si>
  <si>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</si>
  <si>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</si>
  <si>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</si>
  <si>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</si>
  <si>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</si>
  <si>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</si>
  <si>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</si>
  <si>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</si>
  <si>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</si>
  <si>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</si>
  <si>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</si>
  <si>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</si>
  <si>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</si>
  <si>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</si>
  <si>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</si>
  <si>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</si>
  <si>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</si>
  <si>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</si>
  <si>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</si>
  <si>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</si>
  <si>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</si>
  <si>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</si>
  <si>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</si>
  <si>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</si>
  <si>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</si>
  <si>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</si>
  <si>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</si>
  <si>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</si>
  <si>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</si>
  <si>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</si>
  <si>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</si>
  <si>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</si>
  <si>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</si>
  <si>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</si>
  <si>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</si>
  <si>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</si>
  <si>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</si>
  <si>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</si>
  <si>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</si>
  <si>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</si>
  <si>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</si>
  <si>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</si>
  <si>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</si>
  <si>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</si>
  <si>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</si>
  <si>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</si>
  <si>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</si>
  <si>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</si>
  <si>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</si>
  <si>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</si>
  <si>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</si>
  <si>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</si>
  <si>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</si>
  <si>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</si>
  <si>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</si>
  <si>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</si>
  <si>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</si>
  <si>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</si>
  <si>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</si>
  <si>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</si>
  <si>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</si>
  <si>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</si>
  <si>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</si>
  <si>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</si>
  <si>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</si>
  <si>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</si>
  <si>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</si>
  <si>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</si>
  <si>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</si>
  <si>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</si>
  <si>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</si>
  <si>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</si>
  <si>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</si>
  <si>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</si>
  <si>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</si>
  <si>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</si>
  <si>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</si>
  <si>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</si>
  <si>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</si>
  <si>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</si>
  <si>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</si>
  <si>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</si>
  <si>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</si>
  <si>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</si>
  <si>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</si>
  <si>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</si>
  <si>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</si>
  <si>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</si>
  <si>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</si>
  <si>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</si>
  <si>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</si>
  <si>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</si>
  <si>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</si>
  <si>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</si>
  <si>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</si>
  <si>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</si>
  <si>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</si>
  <si>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</si>
  <si>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</si>
  <si>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</si>
  <si>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</si>
  <si>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</si>
  <si>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</si>
  <si>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</si>
  <si>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</si>
  <si>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</si>
  <si>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</si>
  <si>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</si>
  <si>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</si>
  <si>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</si>
  <si>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</si>
  <si>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</si>
  <si>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</si>
  <si>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</si>
  <si>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</si>
  <si>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</si>
  <si>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</si>
  <si>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</si>
  <si>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</si>
  <si>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</si>
  <si>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</si>
  <si>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</si>
  <si>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</si>
  <si>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</si>
  <si>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</si>
  <si>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</si>
  <si>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</si>
  <si>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</si>
  <si>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</si>
  <si>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</si>
  <si>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</si>
  <si>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</si>
  <si>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</si>
  <si>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</si>
  <si>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</si>
  <si>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</si>
  <si>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</si>
  <si>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</si>
  <si>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</si>
  <si>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</si>
  <si>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</si>
  <si>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</si>
  <si>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</si>
  <si>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</si>
  <si>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</si>
  <si>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</si>
  <si>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</si>
  <si>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</si>
  <si>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</si>
  <si>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</si>
  <si>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</si>
  <si>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</si>
  <si>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</si>
  <si>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</si>
  <si>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</si>
  <si>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</si>
  <si>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</si>
  <si>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</si>
  <si>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</si>
  <si>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</si>
  <si>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</si>
  <si>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</si>
  <si>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</si>
  <si>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</si>
  <si>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</si>
  <si>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</si>
  <si>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</si>
  <si>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</si>
  <si>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</si>
  <si>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</si>
  <si>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</si>
  <si>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</si>
  <si>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</si>
  <si>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</si>
  <si>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</si>
  <si>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</si>
  <si>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</si>
  <si>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</si>
  <si>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</si>
  <si>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</si>
  <si>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</si>
  <si>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</si>
  <si>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</si>
  <si>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</si>
  <si>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</si>
  <si>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</si>
  <si>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</si>
  <si>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</si>
  <si>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</si>
  <si>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</si>
  <si>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</si>
  <si>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</si>
  <si>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</si>
  <si>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</si>
  <si>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</si>
  <si>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</si>
  <si>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</si>
  <si>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</si>
  <si>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</si>
  <si>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</si>
  <si>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</si>
  <si>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</si>
  <si>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</si>
  <si>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</si>
  <si>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</si>
  <si>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</si>
  <si>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</si>
  <si>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</si>
  <si>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</si>
  <si>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</si>
  <si>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</si>
  <si>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</si>
  <si>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</si>
  <si>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</si>
  <si>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</si>
  <si>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</si>
  <si>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</si>
  <si>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</si>
  <si>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</si>
  <si>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</si>
  <si>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</si>
  <si>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</si>
  <si>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</si>
  <si>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</si>
  <si>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</si>
  <si>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</si>
  <si>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</si>
  <si>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</si>
  <si>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</si>
  <si>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</si>
  <si>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</si>
  <si>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</si>
  <si>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</si>
  <si>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</si>
  <si>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</si>
  <si>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</si>
  <si>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</si>
  <si>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</si>
  <si>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</si>
  <si>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</si>
  <si>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</si>
  <si>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</si>
  <si>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</si>
  <si>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</si>
  <si>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</si>
  <si>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</si>
  <si>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</si>
  <si>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</si>
  <si>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</si>
  <si>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</si>
  <si>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</si>
  <si>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</si>
  <si>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</si>
  <si>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</si>
  <si>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</si>
  <si>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</si>
  <si>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</si>
  <si>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</si>
  <si>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</si>
  <si>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</si>
  <si>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</si>
  <si>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</si>
  <si>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</si>
  <si>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</si>
  <si>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</si>
  <si>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</si>
  <si>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</si>
  <si>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</si>
  <si>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</si>
  <si>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</si>
  <si>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</si>
  <si>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</si>
  <si>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</si>
  <si>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</si>
  <si>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</si>
  <si>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</si>
  <si>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</si>
  <si>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</si>
  <si>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</si>
  <si>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</si>
  <si>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</si>
  <si>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</si>
  <si>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</si>
  <si>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</si>
  <si>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</si>
  <si>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</si>
  <si>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</si>
  <si>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</si>
  <si>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</si>
  <si>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</si>
  <si>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</si>
  <si>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</si>
  <si>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</si>
  <si>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</si>
  <si>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</si>
  <si>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</si>
  <si>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</si>
  <si>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</si>
  <si>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</si>
  <si>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</si>
  <si>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</si>
  <si>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</si>
  <si>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</si>
  <si>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</si>
  <si>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</si>
  <si>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</si>
  <si>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</si>
  <si>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</si>
  <si>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</si>
  <si>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</si>
  <si>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</si>
  <si>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</si>
  <si>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</si>
  <si>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</si>
  <si>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</si>
  <si>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</si>
  <si>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</si>
  <si>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</si>
  <si>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</si>
  <si>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</si>
  <si>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</si>
  <si>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</si>
  <si>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</si>
  <si>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</si>
  <si>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</si>
  <si>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</si>
  <si>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</si>
  <si>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</si>
  <si>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</si>
  <si>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</si>
  <si>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</si>
  <si>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</si>
  <si>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</si>
  <si>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</si>
  <si>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</si>
  <si>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</si>
  <si>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</si>
  <si>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</si>
  <si>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</si>
  <si>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</si>
  <si>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</si>
  <si>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</si>
  <si>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</si>
  <si>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</si>
  <si>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</si>
  <si>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</si>
  <si>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</si>
  <si>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</si>
  <si>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</si>
  <si>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</si>
  <si>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</si>
  <si>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</si>
  <si>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</si>
  <si>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</si>
  <si>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</si>
  <si>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</si>
  <si>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</si>
  <si>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</si>
  <si>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</si>
  <si>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</si>
  <si>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</si>
  <si>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</si>
  <si>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</si>
  <si>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</si>
  <si>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</si>
  <si>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</si>
  <si>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</si>
  <si>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</si>
  <si>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</si>
  <si>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</si>
  <si>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</si>
  <si>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</si>
  <si>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</si>
  <si>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</si>
  <si>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</si>
  <si>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</si>
  <si>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</si>
  <si>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</si>
  <si>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</si>
  <si>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</si>
  <si>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</si>
  <si>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</si>
  <si>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</si>
  <si>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</si>
  <si>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</si>
  <si>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</si>
  <si>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</si>
  <si>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</si>
  <si>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</si>
  <si>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</si>
  <si>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</si>
  <si>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</si>
  <si>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</si>
  <si>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</si>
  <si>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</si>
  <si>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</si>
  <si>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</si>
  <si>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</si>
  <si>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</si>
  <si>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</si>
  <si>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</si>
  <si>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</si>
  <si>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</si>
  <si>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</si>
  <si>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</si>
  <si>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</si>
  <si>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</si>
  <si>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</si>
  <si>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</si>
  <si>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</si>
  <si>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</si>
  <si>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</si>
  <si>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</si>
  <si>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</si>
  <si>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</si>
  <si>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</si>
  <si>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</si>
  <si>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</si>
  <si>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</si>
  <si>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</si>
  <si>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</si>
  <si>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</si>
  <si>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</si>
  <si>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</si>
  <si>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</si>
  <si>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</si>
  <si>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</si>
  <si>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</si>
  <si>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</si>
  <si>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</si>
  <si>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</si>
  <si>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</si>
  <si>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</si>
  <si>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</si>
  <si>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</si>
  <si>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</si>
  <si>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</si>
  <si>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</si>
  <si>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</si>
  <si>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</si>
  <si>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</si>
  <si>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</si>
  <si>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</si>
  <si>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</si>
  <si>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</si>
  <si>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</si>
  <si>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</si>
  <si>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</si>
  <si>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</si>
  <si>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</si>
  <si>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</si>
  <si>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</si>
  <si>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</si>
  <si>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</si>
  <si>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</si>
  <si>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</si>
  <si>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</si>
  <si>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</si>
  <si>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</si>
  <si>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</si>
  <si>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</si>
  <si>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</si>
  <si>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</si>
  <si>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</si>
  <si>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</si>
  <si>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</si>
  <si>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</si>
  <si>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</si>
  <si>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</si>
  <si>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</si>
  <si>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</si>
  <si>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</si>
  <si>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</si>
  <si>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</si>
  <si>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</si>
  <si>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</si>
  <si>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</si>
  <si>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</si>
  <si>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</si>
  <si>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</si>
  <si>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</si>
  <si>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</si>
  <si>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</si>
  <si>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</si>
  <si>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</si>
  <si>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</si>
  <si>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</si>
  <si>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</si>
  <si>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</si>
  <si>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</si>
  <si>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</si>
  <si>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</si>
  <si>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</si>
  <si>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</si>
  <si>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</si>
  <si>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</si>
  <si>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</si>
  <si>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</si>
  <si>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</si>
  <si>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</si>
  <si>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</si>
  <si>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</si>
  <si>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</si>
  <si>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</si>
  <si>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</si>
  <si>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</si>
  <si>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</si>
  <si>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</si>
  <si>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</si>
  <si>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</si>
  <si>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</si>
  <si>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</si>
  <si>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</si>
  <si>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</si>
  <si>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</si>
  <si>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</si>
  <si>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</si>
  <si>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</si>
  <si>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</si>
  <si>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</si>
  <si>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</si>
  <si>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</si>
  <si>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</si>
  <si>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</si>
  <si>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</si>
  <si>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</si>
  <si>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</si>
  <si>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</si>
  <si>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</si>
  <si>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</si>
  <si>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</si>
  <si>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</si>
  <si>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</si>
  <si>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</si>
  <si>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</si>
  <si>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</si>
  <si>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</si>
  <si>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</si>
  <si>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</si>
  <si>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</si>
  <si>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</si>
  <si>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</si>
  <si>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</si>
  <si>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</si>
  <si>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</si>
  <si>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</si>
  <si>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</si>
  <si>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</si>
  <si>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</si>
  <si>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</si>
  <si>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</si>
  <si>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</si>
  <si>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</si>
  <si>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</si>
  <si>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</si>
  <si>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</si>
  <si>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</si>
  <si>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</si>
  <si>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</si>
  <si>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</si>
  <si>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</si>
  <si>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</si>
  <si>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</si>
  <si>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</si>
  <si>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</si>
  <si>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</si>
  <si>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</si>
  <si>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</si>
  <si>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</si>
  <si>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</si>
  <si>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</si>
  <si>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</si>
  <si>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</si>
  <si>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</si>
  <si>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</si>
  <si>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</si>
  <si>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</si>
  <si>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</si>
  <si>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</si>
  <si>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</si>
  <si>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</si>
  <si>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</si>
  <si>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</si>
  <si>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</si>
  <si>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</si>
  <si>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</si>
  <si>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</si>
  <si>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</si>
  <si>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</si>
  <si>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</si>
  <si>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</si>
  <si>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</si>
  <si>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</si>
  <si>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</si>
  <si>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</si>
  <si>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</si>
  <si>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</si>
  <si>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</si>
  <si>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</si>
  <si>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</si>
  <si>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</si>
  <si>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</si>
  <si>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</si>
  <si>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</si>
  <si>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</si>
  <si>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</si>
  <si>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</si>
  <si>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</si>
  <si>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</si>
  <si>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</si>
  <si>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</si>
  <si>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</si>
  <si>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</si>
  <si>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</si>
  <si>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</si>
  <si>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</si>
  <si>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</si>
  <si>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</si>
  <si>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</si>
  <si>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</si>
  <si>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</si>
  <si>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</si>
  <si>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</si>
  <si>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</si>
  <si>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</si>
  <si>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</si>
  <si>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</si>
  <si>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</si>
  <si>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</si>
  <si>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</si>
  <si>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</si>
  <si>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</si>
  <si>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</si>
  <si>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</si>
  <si>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</si>
  <si>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</si>
  <si>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</si>
  <si>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</si>
  <si>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</si>
  <si>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</si>
  <si>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</si>
  <si>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</si>
  <si>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</si>
  <si>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</si>
  <si>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</si>
  <si>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</si>
  <si>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</si>
  <si>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</si>
  <si>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</si>
  <si>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</si>
  <si>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</si>
  <si>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</si>
  <si>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</si>
  <si>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</si>
  <si>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</si>
  <si>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</si>
  <si>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</si>
  <si>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</si>
  <si>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</si>
  <si>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</si>
  <si>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</si>
  <si>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</si>
  <si>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</si>
  <si>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</si>
  <si>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</si>
  <si>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</si>
  <si>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</si>
  <si>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</si>
  <si>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</si>
  <si>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</si>
  <si>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</si>
  <si>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</si>
  <si>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</si>
  <si>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</si>
  <si>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</si>
  <si>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</si>
  <si>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</si>
  <si>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</si>
  <si>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</si>
  <si>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</si>
  <si>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</si>
  <si>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</si>
  <si>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</si>
  <si>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</si>
  <si>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</si>
  <si>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</si>
  <si>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</si>
  <si>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</si>
  <si>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</si>
  <si>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</si>
  <si>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</si>
  <si>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</si>
  <si>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</si>
  <si>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</si>
  <si>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</si>
  <si>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</si>
  <si>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</si>
  <si>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</si>
  <si>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</si>
  <si>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</si>
  <si>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</si>
  <si>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</si>
  <si>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</si>
  <si>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</si>
  <si>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</si>
  <si>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</si>
  <si>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</si>
  <si>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</si>
  <si>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</si>
  <si>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</si>
  <si>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</si>
  <si>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</si>
  <si>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</si>
  <si>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</si>
  <si>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</si>
  <si>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</si>
  <si>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</si>
  <si>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</si>
  <si>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</si>
  <si>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</si>
  <si>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</si>
  <si>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</si>
  <si>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</si>
  <si>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</si>
  <si>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</si>
  <si>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</si>
  <si>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</si>
  <si>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</si>
  <si>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</si>
  <si>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</si>
  <si>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</si>
  <si>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</si>
  <si>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</si>
  <si>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</si>
  <si>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</si>
  <si>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</si>
  <si>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</si>
  <si>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</si>
  <si>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</si>
  <si>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</si>
  <si>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</si>
  <si>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</si>
  <si>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</si>
  <si>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</si>
  <si>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</si>
  <si>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</si>
  <si>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</si>
  <si>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</si>
  <si>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</si>
  <si>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</si>
  <si>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</si>
  <si>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</si>
  <si>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</si>
  <si>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</si>
  <si>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</si>
  <si>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</si>
  <si>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</si>
  <si>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</si>
  <si>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</si>
  <si>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</si>
  <si>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</si>
  <si>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</si>
  <si>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</si>
  <si>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</si>
  <si>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</si>
  <si>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</si>
  <si>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</si>
  <si>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</si>
  <si>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</si>
  <si>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</si>
  <si>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</si>
  <si>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</si>
  <si>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</si>
  <si>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</si>
  <si>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</si>
  <si>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</si>
  <si>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</si>
  <si>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</si>
  <si>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</si>
  <si>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</si>
  <si>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</si>
  <si>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</si>
  <si>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</si>
  <si>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</si>
  <si>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</si>
  <si>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</si>
  <si>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</si>
  <si>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</si>
  <si>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</si>
  <si>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</si>
  <si>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</si>
  <si>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</si>
  <si>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</si>
  <si>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</si>
  <si>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</si>
  <si>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</si>
  <si>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</si>
  <si>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</si>
  <si>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</si>
  <si>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</si>
  <si>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</si>
  <si>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</si>
  <si>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</si>
  <si>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</si>
  <si>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</si>
  <si>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</si>
  <si>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</si>
  <si>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</si>
  <si>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</si>
  <si>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</si>
  <si>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</si>
  <si>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</si>
  <si>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</si>
  <si>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</si>
  <si>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</si>
  <si>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</si>
  <si>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</si>
  <si>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</si>
  <si>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</si>
  <si>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</si>
  <si>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</si>
  <si>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</si>
  <si>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</si>
  <si>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</si>
  <si>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</si>
  <si>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</si>
  <si>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</si>
  <si>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</si>
  <si>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</si>
  <si>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</si>
  <si>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</si>
  <si>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</si>
  <si>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</si>
  <si>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</si>
  <si>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</si>
  <si>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</si>
  <si>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</si>
  <si>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</si>
  <si>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</si>
  <si>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</si>
  <si>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</si>
  <si>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</si>
  <si>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</si>
  <si>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</si>
  <si>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</si>
  <si>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</si>
  <si>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</si>
  <si>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</si>
  <si>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</si>
  <si>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</si>
  <si>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</si>
  <si>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</si>
  <si>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</si>
  <si>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</si>
  <si>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</si>
  <si>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</si>
  <si>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</si>
  <si>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</si>
  <si>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</si>
  <si>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</si>
  <si>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</si>
  <si>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</si>
  <si>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</si>
  <si>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</si>
  <si>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</si>
  <si>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</si>
  <si>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</si>
  <si>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</si>
  <si>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</si>
  <si>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</si>
  <si>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</si>
  <si>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</si>
  <si>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</si>
  <si>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</si>
  <si>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</si>
  <si>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</si>
  <si>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</si>
  <si>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</si>
  <si>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</si>
  <si>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</si>
  <si>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</si>
  <si>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</si>
  <si>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</si>
  <si>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</si>
  <si>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</si>
  <si>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</si>
  <si>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</si>
  <si>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</si>
  <si>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</si>
  <si>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</si>
  <si>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</si>
  <si>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</si>
  <si>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</si>
  <si>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</si>
  <si>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</si>
  <si>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</si>
  <si>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</si>
  <si>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</si>
  <si>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</si>
  <si>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</si>
  <si>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</si>
  <si>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</si>
  <si>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</si>
  <si>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</si>
  <si>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</si>
  <si>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</si>
  <si>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</si>
  <si>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</si>
  <si>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</si>
  <si>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</si>
  <si>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</si>
  <si>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</si>
  <si>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</si>
  <si>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</si>
  <si>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</si>
  <si>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</si>
  <si>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</si>
  <si>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</si>
  <si>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</si>
  <si>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</si>
  <si>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</si>
  <si>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</si>
  <si>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</si>
  <si>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</si>
  <si>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</si>
  <si>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</si>
  <si>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</si>
  <si>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</si>
  <si>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</si>
  <si>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</si>
  <si>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</si>
  <si>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</si>
  <si>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</si>
  <si>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</si>
  <si>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</si>
  <si>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</si>
  <si>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</si>
  <si>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</si>
  <si>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</si>
  <si>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</si>
  <si>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</si>
  <si>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</si>
  <si>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</si>
  <si>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</si>
  <si>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</si>
  <si>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</si>
  <si>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</si>
  <si>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</si>
  <si>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</si>
  <si>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</si>
  <si>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</si>
  <si>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</si>
  <si>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</si>
  <si>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</si>
  <si>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</si>
  <si>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</si>
  <si>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</si>
  <si>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</si>
  <si>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</si>
  <si>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</si>
  <si>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</si>
  <si>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</si>
  <si>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</si>
  <si>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</si>
  <si>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</si>
  <si>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</si>
  <si>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</si>
  <si>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</si>
  <si>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</si>
  <si>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</si>
  <si>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</si>
  <si>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</si>
  <si>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</si>
  <si>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</si>
  <si>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</si>
  <si>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</si>
  <si>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</si>
  <si>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</si>
  <si>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</si>
  <si>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</si>
  <si>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</si>
  <si>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</si>
  <si>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</si>
  <si>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</si>
  <si>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</si>
  <si>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</si>
  <si>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</si>
  <si>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</si>
  <si>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</si>
  <si>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</si>
  <si>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</si>
  <si>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</si>
  <si>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</si>
  <si>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</si>
  <si>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</si>
  <si>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</si>
  <si>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</si>
  <si>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</si>
  <si>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</si>
  <si>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</si>
  <si>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</si>
  <si>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</si>
  <si>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</si>
  <si>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</si>
  <si>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</si>
  <si>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</si>
  <si>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</si>
  <si>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</si>
  <si>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</si>
  <si>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</si>
  <si>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</si>
  <si>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</si>
  <si>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</si>
  <si>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</si>
  <si>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</si>
  <si>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</si>
  <si>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</si>
  <si>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</si>
  <si>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</si>
  <si>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</si>
  <si>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</si>
  <si>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</si>
  <si>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</si>
  <si>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</si>
  <si>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</si>
  <si>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</si>
  <si>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</si>
  <si>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</si>
  <si>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</si>
  <si>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</si>
  <si>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</si>
  <si>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</si>
  <si>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</si>
  <si>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</si>
  <si>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</si>
  <si>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</si>
  <si>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</si>
  <si>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</si>
  <si>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</si>
  <si>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</si>
  <si>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</si>
  <si>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</si>
  <si>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</si>
  <si>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</si>
  <si>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</si>
  <si>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</si>
  <si>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</si>
  <si>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</si>
  <si>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</si>
  <si>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</si>
  <si>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</si>
  <si>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</si>
  <si>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</si>
  <si>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</si>
  <si>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</si>
  <si>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</si>
  <si>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</si>
  <si>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</si>
  <si>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</si>
  <si>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</si>
  <si>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</si>
  <si>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</si>
  <si>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</si>
  <si>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</si>
  <si>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</si>
  <si>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</si>
  <si>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</si>
  <si>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</si>
  <si>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</si>
  <si>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</si>
  <si>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</si>
  <si>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</si>
  <si>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</si>
  <si>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</si>
  <si>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</si>
  <si>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</si>
  <si>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</si>
  <si>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</si>
  <si>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</si>
  <si>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</si>
  <si>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</si>
  <si>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</si>
  <si>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</si>
  <si>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</si>
  <si>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</si>
  <si>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</si>
  <si>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</si>
  <si>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</si>
  <si>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</si>
  <si>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</si>
  <si>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</si>
  <si>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</si>
  <si>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</si>
  <si>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</si>
  <si>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</si>
  <si>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</si>
  <si>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</si>
  <si>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</si>
  <si>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</si>
  <si>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</si>
  <si>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</si>
  <si>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</si>
  <si>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</si>
  <si>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</si>
  <si>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</si>
  <si>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</si>
  <si>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</si>
  <si>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</si>
  <si>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</si>
  <si>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</si>
  <si>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</si>
  <si>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</si>
  <si>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</si>
  <si>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</si>
  <si>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</si>
  <si>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</si>
  <si>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</si>
  <si>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</si>
  <si>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</si>
  <si>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</si>
  <si>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</si>
  <si>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</si>
  <si>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</si>
  <si>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</si>
  <si>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</si>
  <si>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</si>
  <si>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</si>
  <si>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</si>
  <si>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</si>
  <si>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</si>
  <si>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</si>
  <si>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</si>
  <si>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</si>
  <si>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</si>
  <si>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</si>
  <si>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</si>
  <si>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</si>
  <si>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</si>
  <si>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</si>
  <si>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</si>
  <si>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</si>
  <si>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</si>
  <si>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</si>
  <si>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</si>
  <si>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</si>
  <si>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</si>
  <si>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</si>
  <si>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</si>
  <si>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</si>
  <si>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</si>
  <si>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</si>
  <si>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</si>
  <si>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</si>
  <si>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</si>
  <si>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</si>
  <si>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</si>
  <si>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</si>
  <si>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</si>
  <si>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</si>
  <si>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</si>
  <si>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</si>
  <si>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</si>
  <si>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</si>
  <si>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</si>
  <si>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</si>
  <si>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</si>
  <si>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</si>
  <si>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</si>
  <si>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</si>
  <si>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</si>
  <si>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</si>
  <si>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</si>
  <si>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</si>
  <si>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</si>
  <si>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</si>
  <si>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</si>
  <si>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</si>
  <si>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</si>
  <si>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</si>
  <si>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</si>
  <si>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</si>
  <si>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</si>
  <si>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</si>
  <si>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</si>
  <si>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</si>
  <si>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</si>
  <si>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</si>
  <si>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</si>
  <si>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</si>
  <si>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</si>
  <si>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</si>
  <si>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</si>
  <si>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</si>
  <si>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</si>
  <si>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</si>
  <si>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</si>
  <si>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</si>
  <si>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</si>
  <si>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</si>
  <si>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</si>
  <si>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</si>
  <si>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</si>
  <si>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</si>
  <si>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</si>
  <si>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</si>
  <si>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</si>
  <si>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</si>
  <si>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</si>
  <si>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</si>
  <si>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</si>
  <si>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</si>
  <si>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</si>
  <si>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</si>
  <si>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</si>
  <si>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</si>
  <si>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</si>
  <si>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</si>
  <si>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</si>
  <si>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</si>
  <si>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</si>
  <si>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</si>
  <si>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</si>
  <si>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</si>
  <si>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</si>
  <si>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</si>
  <si>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</si>
  <si>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</si>
  <si>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</si>
  <si>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</si>
  <si>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</si>
  <si>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</si>
  <si>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</si>
  <si>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</si>
  <si>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</si>
  <si>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</si>
  <si>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</si>
  <si>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</si>
  <si>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</si>
  <si>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</si>
  <si>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</si>
  <si>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</si>
  <si>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</si>
  <si>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</si>
  <si>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</si>
  <si>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</si>
  <si>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</si>
  <si>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</si>
  <si>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</si>
  <si>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</si>
  <si>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</si>
  <si>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</si>
  <si>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</si>
  <si>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</si>
  <si>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</si>
  <si>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</si>
  <si>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</si>
  <si>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</si>
  <si>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</si>
  <si>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</si>
  <si>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</si>
  <si>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</si>
  <si>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</si>
  <si>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</si>
  <si>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</si>
  <si>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</si>
  <si>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</si>
  <si>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</si>
  <si>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</si>
  <si>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</si>
  <si>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</si>
  <si>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</si>
  <si>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</si>
  <si>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</si>
  <si>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</si>
  <si>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</si>
  <si>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</si>
  <si>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</si>
  <si>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</si>
  <si>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</si>
  <si>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</si>
  <si>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</si>
  <si>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</si>
  <si>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</si>
  <si>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</si>
  <si>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</si>
  <si>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</si>
  <si>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</si>
  <si>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</si>
  <si>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</si>
  <si>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</si>
  <si>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</si>
  <si>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</si>
  <si>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</si>
  <si>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</si>
  <si>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</si>
  <si>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</si>
  <si>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</si>
  <si>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</si>
  <si>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</si>
  <si>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</si>
  <si>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</si>
  <si>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</si>
  <si>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</si>
  <si>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</si>
  <si>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</si>
  <si>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</si>
  <si>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</si>
  <si>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</si>
  <si>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</si>
  <si>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</si>
  <si>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</si>
  <si>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</si>
  <si>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</si>
  <si>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</si>
  <si>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</si>
  <si>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</si>
  <si>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</si>
  <si>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</si>
  <si>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</si>
  <si>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</si>
  <si>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</si>
  <si>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</si>
  <si>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</si>
  <si>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</si>
  <si>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</si>
  <si>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</si>
  <si>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</si>
  <si>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</si>
  <si>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</si>
  <si>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</si>
  <si>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</si>
  <si>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</si>
  <si>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</si>
  <si>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</si>
  <si>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</si>
  <si>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</si>
  <si>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</si>
  <si>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</si>
  <si>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</si>
  <si>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</si>
  <si>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</si>
  <si>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</si>
  <si>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</si>
  <si>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</si>
  <si>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</si>
  <si>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</si>
  <si>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</si>
  <si>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</si>
  <si>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</si>
  <si>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</si>
  <si>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</si>
  <si>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</si>
  <si>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</si>
  <si>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</si>
  <si>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</si>
  <si>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</si>
  <si>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</si>
  <si>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</si>
  <si>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</si>
  <si>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</si>
  <si>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</si>
  <si>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</si>
  <si>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</si>
  <si>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</si>
  <si>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</si>
  <si>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</si>
  <si>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</si>
  <si>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</si>
  <si>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</si>
  <si>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</si>
  <si>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</si>
  <si>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</si>
  <si>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</si>
  <si>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</si>
  <si>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</si>
  <si>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</si>
  <si>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</si>
  <si>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</si>
  <si>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</si>
  <si>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</si>
  <si>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</si>
  <si>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</si>
  <si>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</si>
  <si>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</si>
  <si>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</si>
  <si>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</si>
  <si>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</si>
  <si>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</si>
  <si>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</si>
  <si>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</si>
  <si>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</si>
  <si>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</si>
  <si>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</si>
  <si>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</si>
  <si>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</si>
  <si>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</si>
  <si>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</si>
  <si>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</si>
  <si>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</si>
  <si>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</si>
  <si>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</si>
  <si>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</si>
  <si>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</si>
  <si>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</si>
  <si>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</si>
  <si>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</si>
  <si>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</si>
  <si>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</si>
  <si>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</si>
  <si>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</si>
  <si>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</si>
  <si>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</si>
  <si>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</si>
  <si>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</si>
  <si>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</si>
  <si>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</si>
  <si>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</si>
  <si>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</si>
  <si>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</si>
  <si>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</si>
  <si>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</si>
  <si>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</si>
  <si>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</si>
  <si>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</si>
  <si>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</si>
  <si>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</si>
  <si>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</si>
  <si>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</si>
  <si>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</si>
  <si>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</si>
  <si>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</si>
  <si>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</si>
  <si>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</si>
  <si>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</si>
  <si>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</si>
  <si>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</si>
  <si>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</si>
  <si>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</si>
  <si>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</si>
  <si>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</si>
  <si>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</si>
  <si>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</si>
  <si>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</si>
  <si>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</si>
  <si>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</si>
  <si>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</si>
  <si>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</si>
  <si>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</si>
  <si>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</si>
  <si>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</si>
  <si>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</si>
  <si>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</si>
  <si>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</si>
  <si>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</si>
  <si>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</si>
  <si>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</si>
  <si>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</si>
  <si>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</si>
  <si>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</si>
  <si>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</si>
  <si>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</si>
  <si>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</si>
  <si>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</si>
  <si>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</si>
  <si>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</si>
  <si>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</si>
  <si>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</si>
  <si>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</si>
  <si>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</si>
  <si>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</si>
  <si>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</si>
  <si>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</si>
  <si>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</si>
  <si>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</si>
  <si>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</si>
  <si>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</si>
  <si>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</si>
  <si>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</si>
  <si>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</si>
  <si>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</si>
  <si>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</si>
  <si>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</si>
  <si>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</si>
  <si>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</si>
  <si>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</si>
  <si>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</si>
  <si>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</si>
  <si>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</si>
  <si>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</si>
  <si>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</si>
  <si>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</si>
  <si>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</si>
  <si>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</si>
  <si>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</si>
  <si>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</si>
  <si>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</si>
  <si>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</si>
  <si>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</si>
  <si>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</si>
  <si>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</si>
  <si>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</si>
  <si>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</si>
  <si>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</si>
  <si>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</si>
  <si>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</si>
  <si>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</si>
  <si>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</si>
  <si>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</si>
  <si>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</si>
  <si>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</si>
  <si>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</si>
  <si>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</si>
  <si>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</si>
  <si>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</si>
  <si>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</si>
  <si>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</si>
  <si>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</si>
  <si>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</si>
  <si>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</si>
  <si>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</si>
  <si>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</si>
  <si>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</si>
  <si>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</si>
  <si>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</si>
  <si>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</si>
  <si>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</si>
  <si>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</si>
  <si>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</si>
  <si>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</si>
  <si>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</si>
  <si>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</si>
  <si>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</si>
  <si>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</si>
  <si>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</si>
  <si>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</si>
  <si>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</si>
  <si>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</si>
  <si>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</si>
  <si>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</si>
  <si>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</si>
  <si>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</si>
  <si>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</si>
  <si>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</si>
  <si>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</si>
  <si>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</si>
  <si>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</si>
  <si>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</si>
  <si>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</si>
  <si>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</si>
  <si>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</si>
  <si>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</si>
  <si>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</si>
  <si>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</si>
  <si>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</si>
  <si>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</si>
  <si>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</si>
  <si>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</si>
  <si>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</si>
  <si>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</si>
  <si>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</si>
  <si>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</si>
  <si>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</si>
  <si>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</si>
  <si>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</si>
  <si>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</si>
  <si>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</si>
  <si>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</si>
  <si>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</si>
  <si>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</si>
  <si>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</si>
  <si>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</si>
  <si>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</si>
  <si>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</si>
  <si>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</si>
  <si>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</si>
  <si>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</si>
  <si>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</si>
  <si>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</si>
  <si>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</si>
  <si>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</si>
  <si>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</si>
  <si>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</si>
  <si>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</si>
  <si>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</si>
  <si>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</si>
  <si>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</si>
  <si>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</si>
  <si>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</si>
  <si>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</si>
  <si>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</si>
  <si>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</si>
  <si>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</si>
  <si>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</si>
  <si>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</si>
  <si>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</si>
  <si>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</si>
  <si>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</si>
  <si>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</si>
  <si>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</si>
  <si>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</si>
  <si>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</si>
  <si>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</si>
  <si>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</si>
  <si>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</si>
  <si>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</si>
  <si>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</si>
  <si>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</si>
  <si>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</si>
  <si>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</si>
  <si>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</si>
  <si>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</si>
  <si>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</si>
  <si>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</si>
  <si>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</si>
  <si>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</si>
  <si>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</si>
  <si>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</si>
  <si>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</si>
  <si>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</si>
  <si>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</si>
  <si>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</si>
  <si>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</si>
  <si>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</si>
  <si>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</si>
  <si>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</si>
  <si>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</si>
  <si>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</si>
  <si>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</si>
  <si>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</si>
  <si>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</si>
  <si>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</si>
  <si>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</si>
  <si>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</si>
  <si>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</si>
  <si>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</si>
  <si>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</si>
  <si>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</si>
  <si>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</si>
  <si>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</si>
  <si>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</si>
  <si>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</si>
  <si>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</si>
  <si>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</si>
  <si>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</si>
  <si>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</si>
  <si>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</si>
  <si>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</si>
  <si>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</si>
  <si>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</si>
  <si>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</si>
  <si>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</si>
  <si>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</si>
  <si>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</si>
  <si>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</si>
  <si>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</si>
  <si>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</si>
  <si>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</si>
  <si>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</si>
  <si>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</si>
  <si>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</si>
  <si>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</si>
  <si>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</si>
  <si>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</si>
  <si>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</si>
  <si>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</si>
  <si>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</si>
  <si>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</si>
  <si>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</si>
  <si>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</si>
  <si>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</si>
  <si>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</si>
  <si>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</si>
  <si>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</si>
  <si>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</si>
  <si>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</si>
  <si>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</si>
  <si>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</si>
  <si>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</si>
  <si>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</si>
  <si>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</si>
  <si>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</si>
  <si>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</si>
  <si>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</si>
  <si>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</si>
  <si>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</si>
  <si>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</si>
  <si>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</si>
  <si>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</si>
  <si>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</si>
  <si>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</si>
  <si>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</si>
  <si>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</si>
  <si>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</si>
  <si>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</si>
  <si>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</si>
  <si>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</si>
  <si>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</si>
  <si>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</si>
  <si>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</si>
  <si>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</si>
  <si>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</si>
  <si>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</si>
  <si>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</si>
  <si>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</si>
  <si>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</si>
  <si>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</si>
  <si>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</si>
  <si>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</si>
  <si>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</si>
  <si>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</si>
  <si>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</si>
  <si>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</si>
  <si>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</si>
  <si>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</si>
  <si>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</si>
  <si>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</si>
  <si>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</si>
  <si>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</si>
  <si>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</si>
  <si>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</si>
  <si>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</si>
  <si>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</si>
  <si>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</si>
  <si>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</si>
  <si>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</si>
  <si>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</si>
  <si>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</si>
  <si>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</si>
  <si>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</si>
  <si>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</si>
  <si>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</si>
  <si>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</si>
  <si>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</si>
  <si>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</si>
  <si>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</si>
  <si>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</si>
  <si>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</si>
  <si>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</si>
  <si>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</si>
  <si>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</si>
  <si>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</si>
  <si>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</si>
  <si>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</si>
  <si>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</si>
  <si>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</si>
  <si>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</si>
  <si>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</si>
  <si>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</si>
  <si>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</si>
  <si>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</si>
  <si>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</si>
  <si>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</si>
  <si>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</si>
  <si>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</si>
  <si>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</si>
  <si>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</si>
  <si>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</si>
  <si>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</si>
  <si>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</si>
  <si>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</si>
  <si>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</si>
  <si>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</si>
  <si>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</si>
  <si>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</si>
  <si>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</si>
  <si>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</si>
  <si>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</si>
  <si>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</si>
  <si>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</si>
  <si>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</si>
  <si>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</si>
  <si>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</si>
  <si>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</si>
  <si>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</si>
  <si>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</si>
  <si>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</si>
  <si>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</si>
  <si>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</si>
  <si>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</si>
  <si>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</si>
  <si>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</si>
  <si>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</si>
  <si>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</si>
  <si>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</si>
  <si>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</si>
  <si>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</si>
  <si>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</si>
  <si>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</si>
  <si>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</si>
  <si>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</si>
  <si>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</si>
  <si>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</si>
  <si>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</si>
  <si>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</si>
  <si>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</si>
  <si>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</si>
  <si>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</si>
  <si>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</si>
  <si>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</si>
  <si>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</si>
  <si>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</si>
  <si>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</si>
  <si>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</si>
  <si>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</si>
  <si>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</si>
  <si>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</si>
  <si>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</si>
  <si>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</si>
  <si>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</si>
  <si>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</si>
  <si>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</si>
  <si>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</si>
  <si>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</si>
  <si>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</si>
  <si>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</si>
  <si>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</si>
  <si>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</si>
  <si>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</si>
  <si>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</si>
  <si>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</si>
  <si>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</si>
  <si>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</si>
  <si>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</si>
  <si>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</si>
  <si>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</si>
  <si>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</si>
  <si>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</si>
  <si>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</si>
  <si>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</si>
  <si>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</si>
  <si>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</si>
  <si>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</si>
  <si>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</si>
  <si>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</si>
  <si>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</si>
  <si>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</si>
  <si>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</si>
  <si>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</si>
  <si>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</si>
  <si>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</si>
  <si>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</si>
  <si>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</si>
  <si>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</si>
  <si>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</si>
  <si>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</si>
  <si>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</si>
  <si>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</si>
  <si>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</si>
  <si>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</si>
  <si>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</si>
  <si>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</si>
  <si>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</si>
  <si>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</si>
  <si>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</si>
  <si>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</si>
  <si>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</si>
  <si>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</si>
  <si>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</si>
  <si>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</si>
  <si>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</si>
  <si>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</si>
  <si>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</si>
  <si>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</si>
  <si>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</si>
  <si>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</si>
  <si>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</si>
  <si>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</si>
  <si>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</si>
  <si>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</si>
  <si>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</si>
  <si>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</si>
  <si>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</si>
  <si>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</si>
  <si>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</si>
  <si>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</si>
  <si>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</si>
  <si>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</si>
  <si>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</si>
  <si>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</si>
  <si>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</si>
  <si>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</si>
  <si>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</si>
  <si>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</si>
  <si>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</si>
  <si>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</si>
  <si>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</si>
  <si>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</si>
  <si>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</si>
  <si>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</si>
  <si>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</si>
  <si>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</si>
  <si>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</si>
  <si>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</si>
  <si>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</si>
  <si>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</si>
  <si>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</si>
  <si>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</si>
  <si>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</si>
  <si>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</si>
  <si>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</si>
  <si>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</si>
  <si>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</si>
  <si>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</si>
  <si>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</si>
  <si>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</si>
  <si>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</si>
  <si>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</si>
  <si>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</si>
  <si>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</si>
  <si>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</si>
  <si>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</si>
  <si>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</si>
  <si>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</si>
  <si>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</si>
  <si>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</si>
  <si>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</si>
  <si>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</si>
  <si>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</si>
  <si>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</si>
  <si>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</si>
  <si>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</si>
  <si>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</si>
  <si>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</si>
  <si>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</si>
  <si>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</si>
  <si>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</si>
  <si>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</si>
  <si>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</si>
  <si>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</si>
  <si>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</si>
  <si>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</si>
  <si>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</si>
  <si>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</si>
  <si>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</si>
  <si>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</si>
  <si>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</si>
  <si>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</si>
  <si>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</si>
  <si>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</si>
  <si>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</si>
  <si>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</si>
  <si>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</si>
  <si>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</si>
  <si>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</si>
  <si>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</si>
  <si>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</si>
  <si>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</si>
  <si>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</si>
  <si>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</si>
  <si>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</si>
  <si>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</si>
  <si>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</si>
  <si>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</si>
  <si>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</si>
  <si>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</si>
  <si>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</si>
  <si>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</si>
  <si>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</si>
  <si>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</si>
  <si>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</si>
  <si>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</si>
  <si>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</si>
  <si>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</si>
  <si>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</si>
  <si>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</si>
  <si>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</si>
  <si>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</si>
  <si>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</si>
  <si>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</si>
  <si>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</si>
  <si>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</si>
  <si>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</si>
  <si>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</si>
  <si>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</si>
  <si>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</si>
  <si>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</si>
  <si>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</si>
  <si>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</si>
  <si>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</si>
  <si>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</si>
  <si>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</si>
  <si>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</si>
  <si>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</si>
  <si>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</si>
  <si>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</si>
  <si>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</si>
  <si>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</si>
  <si>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</si>
  <si>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</si>
  <si>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</si>
  <si>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</si>
  <si>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</si>
  <si>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</si>
  <si>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</si>
  <si>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</si>
  <si>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</si>
  <si>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</si>
  <si>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</si>
  <si>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</si>
  <si>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</si>
  <si>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</si>
  <si>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</si>
  <si>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</si>
  <si>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</si>
  <si>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</si>
  <si>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</si>
  <si>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</si>
  <si>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</si>
  <si>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</si>
  <si>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</si>
  <si>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</si>
  <si>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</si>
  <si>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</si>
  <si>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</si>
  <si>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</si>
  <si>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</si>
  <si>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</si>
  <si>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</si>
  <si>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</si>
  <si>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</si>
  <si>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</si>
  <si>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</si>
  <si>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</si>
  <si>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</si>
  <si>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</si>
  <si>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</si>
  <si>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</si>
  <si>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</si>
  <si>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</si>
  <si>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</si>
  <si>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</si>
  <si>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</si>
  <si>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</si>
  <si>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</si>
  <si>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</si>
  <si>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</si>
  <si>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</si>
  <si>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</si>
  <si>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</si>
  <si>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</si>
  <si>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</si>
  <si>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</si>
  <si>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</si>
  <si>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</si>
  <si>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</si>
  <si>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</si>
  <si>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</si>
  <si>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</si>
  <si>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</si>
  <si>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</si>
  <si>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</si>
  <si>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</si>
  <si>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</si>
  <si>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</si>
  <si>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</si>
  <si>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</si>
  <si>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</si>
  <si>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</si>
  <si>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</si>
  <si>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</si>
  <si>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</si>
  <si>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</si>
  <si>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</si>
  <si>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</si>
  <si>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</si>
  <si>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</si>
  <si>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</si>
  <si>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</si>
  <si>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</si>
  <si>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</si>
  <si>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</si>
  <si>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</si>
  <si>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</si>
  <si>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</si>
  <si>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</si>
  <si>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</si>
  <si>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</si>
  <si>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</si>
  <si>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</si>
  <si>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</si>
  <si>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</si>
  <si>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</si>
  <si>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</si>
  <si>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</si>
  <si>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</si>
  <si>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</si>
  <si>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</si>
  <si>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</si>
  <si>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</si>
  <si>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</si>
  <si>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</si>
  <si>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</si>
  <si>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</si>
  <si>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</si>
  <si>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</si>
  <si>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</si>
  <si>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</si>
  <si>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</si>
  <si>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</si>
  <si>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</si>
  <si>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</si>
  <si>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</si>
  <si>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</si>
  <si>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</si>
  <si>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</si>
  <si>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</si>
  <si>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</si>
  <si>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</si>
  <si>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</si>
  <si>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</si>
  <si>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</si>
  <si>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</si>
  <si>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</si>
  <si>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</si>
  <si>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</si>
  <si>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</si>
  <si>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</si>
  <si>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</si>
  <si>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</si>
  <si>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</si>
  <si>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</si>
  <si>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</si>
  <si>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</si>
  <si>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</si>
  <si>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</si>
  <si>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</si>
  <si>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</si>
  <si>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</si>
  <si>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</si>
  <si>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</si>
  <si>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</si>
  <si>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</si>
  <si>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</si>
  <si>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</si>
  <si>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</si>
  <si>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</si>
  <si>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</si>
  <si>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</si>
  <si>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</si>
  <si>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</si>
  <si>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</si>
  <si>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</si>
  <si>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</si>
  <si>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</si>
  <si>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</si>
  <si>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</si>
  <si>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</si>
  <si>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</si>
  <si>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</si>
  <si>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</si>
  <si>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</si>
  <si>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</si>
  <si>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</si>
  <si>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</si>
  <si>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</si>
  <si>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</si>
  <si>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</si>
  <si>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</si>
  <si>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</si>
  <si>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</si>
  <si>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</si>
  <si>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</si>
  <si>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</si>
  <si>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</si>
  <si>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</si>
  <si>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</si>
  <si>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</si>
  <si>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</si>
  <si>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</si>
  <si>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</si>
  <si>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</si>
  <si>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</si>
  <si>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</si>
  <si>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</si>
  <si>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</si>
  <si>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</si>
  <si>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</si>
  <si>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</si>
  <si>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</si>
  <si>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</si>
  <si>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</si>
  <si>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</si>
  <si>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</si>
  <si>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</si>
  <si>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</si>
  <si>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</si>
  <si>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</si>
  <si>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</si>
  <si>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</si>
  <si>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</si>
  <si>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</si>
  <si>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</si>
  <si>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</si>
  <si>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</si>
  <si>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</si>
  <si>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</si>
  <si>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</si>
  <si>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</si>
  <si>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</si>
  <si>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</si>
  <si>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</si>
  <si>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</si>
  <si>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</si>
  <si>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</si>
  <si>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</si>
  <si>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</si>
  <si>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</si>
  <si>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</si>
  <si>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</si>
  <si>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</si>
  <si>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</si>
  <si>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</si>
  <si>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</si>
  <si>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</si>
  <si>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</si>
  <si>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</si>
  <si>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</si>
  <si>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</si>
  <si>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</si>
  <si>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</si>
  <si>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</si>
  <si>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</si>
  <si>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</si>
  <si>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</si>
  <si>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</si>
  <si>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</si>
  <si>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</si>
  <si>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</si>
  <si>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</si>
  <si>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</si>
  <si>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</si>
  <si>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</si>
  <si>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</si>
  <si>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</si>
  <si>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</si>
  <si>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</si>
  <si>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</si>
  <si>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</si>
  <si>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</si>
  <si>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</si>
  <si>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</si>
  <si>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</si>
  <si>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</si>
  <si>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</si>
  <si>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</si>
  <si>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</si>
  <si>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</si>
  <si>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</si>
  <si>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</si>
  <si>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</si>
  <si>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</si>
  <si>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</si>
  <si>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</si>
  <si>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</si>
  <si>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</si>
  <si>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</si>
  <si>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</si>
  <si>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</si>
  <si>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</si>
  <si>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</si>
  <si>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</si>
  <si>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</si>
  <si>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</si>
  <si>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</si>
  <si>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</si>
  <si>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</si>
  <si>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</si>
  <si>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</si>
  <si>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</si>
  <si>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</si>
  <si>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</si>
  <si>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</si>
  <si>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</si>
  <si>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</si>
  <si>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</si>
  <si>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</si>
  <si>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</si>
  <si>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</si>
  <si>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</si>
  <si>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</si>
  <si>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</si>
  <si>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</si>
  <si>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</si>
  <si>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</si>
  <si>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</si>
  <si>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</si>
  <si>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</si>
  <si>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</si>
  <si>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</si>
  <si>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</si>
  <si>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</si>
  <si>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</si>
  <si>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</si>
  <si>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</si>
  <si>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</si>
  <si>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</si>
  <si>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</si>
  <si>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</si>
  <si>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</si>
  <si>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</si>
  <si>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</si>
  <si>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</si>
  <si>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</si>
  <si>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</si>
  <si>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</si>
  <si>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</si>
  <si>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</si>
  <si>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</si>
  <si>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</si>
  <si>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</si>
  <si>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</si>
  <si>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</si>
  <si>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</si>
  <si>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</si>
  <si>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</si>
  <si>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</si>
  <si>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</si>
  <si>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</si>
  <si>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</si>
  <si>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</si>
  <si>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</si>
  <si>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</si>
  <si>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</si>
  <si>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</si>
  <si>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</si>
  <si>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</si>
  <si>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</si>
  <si>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</si>
  <si>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</si>
  <si>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</si>
  <si>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</si>
  <si>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</si>
  <si>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</si>
  <si>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</si>
  <si>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</si>
  <si>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</si>
  <si>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</si>
  <si>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</si>
  <si>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</si>
  <si>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</si>
  <si>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</si>
  <si>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</si>
  <si>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</si>
  <si>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</si>
  <si>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</si>
  <si>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</si>
  <si>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</si>
  <si>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</si>
  <si>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</si>
  <si>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</si>
  <si>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</si>
  <si>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</si>
  <si>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</si>
  <si>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</si>
  <si>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</si>
  <si>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</si>
  <si>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</si>
  <si>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</si>
  <si>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</si>
  <si>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</si>
  <si>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</si>
  <si>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</si>
  <si>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</si>
  <si>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</si>
  <si>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</si>
  <si>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</si>
  <si>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</si>
  <si>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</si>
  <si>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</si>
  <si>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</si>
  <si>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</si>
  <si>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</si>
  <si>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</si>
  <si>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</si>
  <si>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</si>
  <si>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</si>
  <si>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</si>
  <si>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</si>
  <si>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</si>
  <si>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</si>
  <si>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</si>
  <si>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</si>
  <si>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</si>
  <si>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</si>
  <si>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</si>
  <si>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</si>
  <si>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</si>
  <si>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</si>
  <si>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</si>
  <si>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</si>
  <si>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</si>
  <si>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</si>
  <si>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</si>
  <si>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</si>
  <si>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</si>
  <si>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</si>
  <si>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</si>
  <si>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</si>
  <si>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</si>
  <si>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</si>
  <si>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</si>
  <si>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</si>
  <si>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</si>
  <si>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</si>
  <si>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</si>
  <si>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</si>
  <si>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</si>
  <si>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</si>
  <si>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</si>
  <si>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</si>
  <si>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</si>
  <si>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</si>
  <si>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</si>
  <si>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</si>
  <si>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</si>
  <si>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</si>
  <si>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</si>
  <si>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</si>
  <si>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</si>
  <si>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</si>
  <si>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</si>
  <si>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</si>
  <si>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</si>
  <si>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</si>
  <si>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</si>
  <si>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</si>
  <si>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</si>
  <si>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</si>
  <si>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</si>
  <si>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</si>
  <si>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</si>
  <si>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</si>
  <si>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</si>
  <si>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</si>
  <si>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</si>
  <si>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</si>
  <si>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</si>
  <si>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</si>
  <si>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</si>
  <si>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</si>
  <si>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</si>
  <si>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</si>
  <si>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</si>
  <si>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</si>
  <si>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</si>
  <si>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</si>
  <si>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</si>
  <si>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</si>
  <si>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</si>
  <si>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</si>
  <si>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</si>
  <si>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</si>
  <si>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</si>
  <si>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</si>
  <si>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</si>
  <si>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</si>
  <si>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</si>
  <si>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</si>
  <si>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</si>
  <si>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</si>
  <si>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</si>
  <si>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</si>
  <si>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</si>
  <si>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</si>
  <si>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</si>
  <si>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</si>
  <si>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</si>
  <si>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</si>
  <si>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</si>
  <si>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</si>
  <si>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</si>
  <si>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</si>
  <si>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</si>
  <si>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</si>
  <si>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</si>
  <si>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</si>
  <si>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</si>
  <si>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</si>
  <si>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</si>
  <si>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</si>
  <si>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</si>
  <si>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</si>
  <si>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</si>
  <si>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</si>
  <si>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</si>
  <si>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</si>
  <si>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</si>
  <si>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</si>
  <si>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</si>
  <si>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</si>
  <si>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</si>
  <si>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</si>
  <si>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</si>
  <si>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</si>
  <si>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</si>
  <si>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</si>
  <si>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</si>
  <si>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</si>
  <si>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</si>
  <si>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</si>
  <si>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</si>
  <si>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</si>
  <si>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</si>
  <si>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</si>
  <si>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</si>
  <si>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</si>
  <si>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</si>
  <si>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</si>
  <si>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</si>
  <si>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</si>
  <si>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</si>
  <si>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</si>
  <si>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</si>
  <si>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</si>
  <si>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</si>
  <si>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</si>
  <si>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</si>
  <si>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</si>
  <si>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</si>
  <si>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</si>
  <si>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</si>
  <si>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</si>
  <si>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</si>
  <si>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</si>
  <si>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</si>
  <si>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</si>
  <si>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</si>
  <si>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</si>
  <si>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</si>
  <si>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</si>
  <si>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</si>
  <si>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</si>
  <si>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</si>
  <si>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</si>
  <si>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</si>
  <si>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</si>
  <si>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</si>
  <si>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</si>
  <si>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</si>
  <si>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</si>
  <si>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</si>
  <si>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</si>
  <si>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</si>
  <si>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</si>
  <si>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</si>
  <si>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</si>
  <si>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</si>
  <si>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</si>
  <si>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</si>
  <si>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</si>
  <si>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</si>
  <si>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</si>
  <si>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</si>
  <si>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</si>
  <si>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</si>
  <si>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</si>
  <si>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</si>
  <si>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</si>
  <si>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</si>
  <si>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</si>
  <si>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</si>
  <si>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</si>
  <si>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</si>
  <si>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</si>
  <si>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</si>
  <si>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</si>
  <si>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</si>
  <si>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</si>
  <si>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</si>
  <si>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</si>
  <si>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</si>
  <si>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</si>
  <si>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</si>
  <si>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</si>
  <si>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</si>
  <si>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</si>
  <si>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</si>
  <si>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</si>
  <si>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</si>
  <si>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</si>
  <si>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</si>
  <si>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</si>
  <si>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</si>
  <si>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</si>
  <si>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</si>
  <si>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</si>
  <si>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</si>
  <si>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</si>
  <si>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</si>
  <si>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</si>
  <si>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</si>
  <si>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</si>
  <si>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</si>
  <si>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</si>
  <si>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</si>
  <si>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</si>
  <si>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</si>
  <si>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</si>
  <si>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</si>
  <si>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</si>
  <si>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</si>
  <si>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</si>
  <si>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</si>
  <si>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</si>
  <si>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</si>
  <si>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</si>
  <si>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</si>
  <si>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</si>
  <si>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</si>
  <si>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</si>
  <si>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</si>
  <si>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</si>
  <si>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</si>
  <si>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</si>
  <si>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</si>
  <si>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</si>
  <si>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</si>
  <si>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</si>
  <si>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</si>
  <si>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</si>
  <si>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</si>
  <si>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</si>
  <si>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</si>
  <si>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</si>
  <si>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</si>
  <si>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</si>
  <si>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</si>
  <si>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</si>
  <si>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</si>
  <si>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</si>
  <si>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</si>
  <si>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</si>
  <si>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</si>
  <si>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</si>
  <si>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</si>
  <si>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</si>
  <si>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</si>
  <si>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</si>
  <si>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</si>
  <si>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</si>
  <si>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</si>
  <si>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</si>
  <si>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</si>
  <si>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</si>
  <si>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</si>
  <si>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</si>
  <si>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</si>
  <si>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</si>
  <si>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</si>
  <si>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</si>
  <si>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</si>
  <si>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</si>
  <si>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</si>
  <si>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</si>
  <si>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</si>
  <si>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</si>
  <si>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</si>
  <si>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</si>
  <si>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</si>
  <si>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</si>
  <si>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</si>
  <si>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</si>
  <si>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</si>
  <si>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</si>
  <si>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</si>
  <si>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</si>
  <si>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</si>
  <si>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</si>
  <si>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</si>
  <si>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</si>
  <si>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</si>
  <si>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</si>
  <si>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</si>
  <si>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</si>
  <si>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</si>
  <si>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</si>
  <si>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</si>
  <si>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</si>
  <si>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</si>
  <si>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</si>
  <si>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</si>
  <si>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</si>
  <si>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</si>
  <si>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</si>
  <si>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</si>
  <si>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</si>
  <si>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</si>
  <si>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</si>
  <si>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</si>
  <si>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</si>
  <si>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</si>
  <si>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</si>
  <si>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</si>
  <si>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</si>
  <si>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</si>
  <si>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</si>
  <si>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</si>
  <si>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</si>
  <si>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</si>
  <si>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</si>
  <si>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</si>
  <si>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</si>
  <si>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</si>
  <si>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</si>
  <si>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</si>
  <si>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</si>
  <si>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</si>
  <si>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</si>
  <si>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</si>
  <si>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</si>
  <si>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</si>
  <si>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</si>
  <si>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</si>
  <si>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</si>
  <si>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</si>
  <si>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</si>
  <si>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</si>
  <si>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</si>
  <si>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</si>
  <si>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</si>
  <si>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</si>
  <si>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</si>
  <si>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</si>
  <si>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</si>
  <si>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</si>
  <si>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</si>
  <si>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</si>
  <si>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</si>
  <si>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</si>
  <si>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</si>
  <si>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</si>
  <si>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</si>
  <si>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</si>
  <si>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</si>
  <si>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</si>
  <si>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</si>
  <si>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</si>
  <si>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</si>
  <si>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</si>
  <si>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</si>
  <si>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</si>
  <si>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</si>
  <si>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</si>
  <si>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</si>
  <si>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</si>
  <si>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</si>
  <si>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</si>
  <si>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</si>
  <si>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</si>
  <si>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</si>
  <si>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</si>
  <si>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</si>
  <si>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</si>
  <si>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</si>
  <si>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</si>
  <si>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</si>
  <si>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</si>
  <si>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</si>
  <si>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</si>
  <si>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</si>
  <si>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</si>
  <si>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</si>
  <si>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</si>
  <si>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</si>
  <si>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</si>
  <si>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</si>
  <si>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</si>
  <si>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</si>
  <si>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</si>
  <si>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</si>
  <si>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</si>
  <si>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</si>
  <si>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</si>
  <si>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</si>
  <si>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</si>
  <si>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</si>
  <si>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</si>
  <si>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</si>
  <si>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</si>
  <si>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</si>
  <si>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</si>
  <si>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</si>
  <si>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</si>
  <si>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</si>
  <si>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</si>
  <si>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</si>
  <si>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</si>
  <si>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</si>
  <si>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</si>
  <si>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</si>
  <si>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</si>
  <si>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</si>
  <si>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</si>
  <si>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</si>
  <si>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</si>
  <si>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</si>
  <si>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</si>
  <si>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</si>
  <si>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</si>
  <si>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</si>
  <si>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</si>
  <si>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</si>
  <si>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</si>
  <si>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</si>
  <si>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</si>
  <si>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</si>
  <si>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</si>
  <si>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</si>
  <si>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</si>
  <si>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</si>
  <si>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</si>
  <si>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</si>
  <si>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</si>
  <si>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</si>
  <si>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</si>
  <si>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</si>
  <si>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</si>
  <si>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</si>
  <si>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</si>
  <si>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</si>
  <si>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</si>
  <si>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</si>
  <si>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</si>
  <si>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</si>
  <si>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</si>
  <si>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</si>
  <si>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</si>
  <si>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</si>
  <si>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</si>
  <si>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</si>
  <si>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</si>
  <si>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</si>
  <si>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</si>
  <si>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</si>
  <si>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</si>
  <si>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</si>
  <si>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</si>
  <si>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</si>
  <si>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</si>
  <si>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</si>
  <si>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</si>
  <si>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</si>
  <si>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</si>
  <si>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</si>
  <si>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</si>
  <si>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</si>
  <si>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</si>
  <si>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</si>
  <si>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</si>
  <si>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</si>
  <si>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</si>
  <si>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</si>
  <si>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</si>
  <si>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</si>
  <si>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</si>
  <si>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</si>
  <si>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</si>
  <si>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</si>
  <si>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</si>
  <si>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</si>
  <si>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</si>
  <si>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</si>
  <si>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</si>
  <si>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</si>
  <si>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</si>
  <si>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</si>
  <si>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</si>
  <si>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</si>
  <si>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</si>
  <si>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</si>
  <si>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</si>
  <si>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</si>
  <si>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</si>
  <si>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</si>
  <si>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</si>
  <si>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</si>
  <si>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</si>
  <si>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</si>
  <si>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</si>
  <si>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</si>
  <si>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</si>
  <si>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</si>
  <si>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</si>
  <si>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</si>
  <si>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</si>
  <si>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</si>
  <si>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</si>
  <si>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</si>
  <si>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</si>
  <si>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</si>
  <si>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</si>
  <si>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</si>
  <si>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</si>
  <si>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</si>
  <si>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</si>
  <si>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</si>
  <si>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</si>
  <si>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</si>
  <si>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</si>
  <si>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</si>
  <si>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</si>
  <si>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</si>
  <si>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</si>
  <si>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</si>
  <si>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</si>
  <si>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</si>
  <si>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</si>
  <si>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</si>
  <si>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</si>
  <si>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</si>
  <si>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</si>
  <si>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</si>
  <si>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</si>
  <si>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</si>
  <si>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</si>
  <si>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</si>
  <si>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</si>
  <si>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</si>
  <si>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</si>
  <si>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</si>
  <si>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</si>
  <si>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</si>
  <si>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</si>
  <si>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</si>
  <si>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</si>
  <si>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</si>
  <si>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</si>
  <si>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</si>
  <si>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</si>
  <si>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</si>
  <si>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</si>
  <si>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</si>
  <si>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</si>
  <si>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</si>
  <si>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</si>
  <si>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</si>
  <si>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</si>
  <si>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</si>
  <si>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</si>
  <si>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</si>
  <si>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</si>
  <si>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</si>
  <si>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</si>
  <si>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</si>
  <si>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</si>
  <si>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</si>
  <si>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</si>
  <si>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</si>
  <si>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</si>
  <si>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</si>
  <si>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</si>
  <si>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</si>
  <si>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</si>
  <si>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</si>
  <si>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</si>
  <si>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</si>
  <si>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</si>
  <si>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</si>
  <si>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</si>
  <si>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</si>
  <si>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</si>
  <si>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</si>
  <si>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</si>
  <si>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</si>
  <si>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</si>
  <si>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</si>
  <si>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</si>
  <si>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</si>
  <si>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</si>
  <si>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</si>
  <si>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</si>
  <si>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</si>
  <si>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</si>
  <si>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</si>
  <si>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</si>
  <si>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</si>
  <si>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</si>
  <si>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</si>
  <si>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</si>
  <si>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</si>
  <si>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</si>
  <si>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</si>
  <si>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</si>
  <si>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</si>
  <si>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</si>
  <si>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</si>
  <si>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</si>
  <si>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</si>
  <si>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</si>
  <si>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</si>
  <si>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</si>
  <si>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</si>
  <si>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</si>
  <si>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</si>
  <si>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</si>
  <si>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</si>
  <si>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</si>
  <si>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</si>
  <si>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</si>
  <si>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</si>
  <si>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</si>
  <si>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</si>
  <si>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</si>
  <si>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</si>
  <si>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</si>
  <si>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</si>
  <si>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</si>
  <si>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</si>
  <si>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</si>
  <si>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</si>
  <si>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</si>
  <si>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</si>
  <si>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</si>
  <si>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</si>
  <si>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</si>
  <si>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</si>
  <si>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</si>
  <si>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</si>
  <si>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</si>
  <si>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</si>
  <si>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</si>
  <si>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</si>
  <si>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</si>
  <si>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</si>
  <si>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</si>
  <si>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</si>
  <si>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</si>
  <si>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</si>
  <si>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</si>
  <si>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</si>
  <si>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</si>
  <si>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</si>
  <si>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</si>
  <si>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</si>
  <si>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</si>
  <si>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</si>
  <si>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</si>
  <si>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</si>
  <si>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</si>
  <si>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</si>
  <si>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</si>
  <si>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</si>
  <si>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</si>
  <si>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</si>
  <si>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</si>
  <si>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</si>
  <si>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</si>
  <si>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</si>
  <si>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</si>
  <si>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</si>
  <si>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</si>
  <si>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</si>
  <si>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</si>
  <si>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</si>
  <si>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</si>
  <si>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</si>
  <si>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</si>
  <si>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</si>
  <si>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</si>
  <si>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</si>
  <si>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</si>
  <si>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</si>
  <si>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</si>
  <si>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</si>
  <si>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</si>
  <si>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</si>
  <si>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</si>
  <si>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</si>
  <si>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</si>
  <si>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</si>
  <si>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</si>
  <si>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</si>
  <si>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</si>
  <si>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</si>
  <si>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</si>
  <si>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</si>
  <si>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</si>
  <si>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</si>
  <si>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</si>
  <si>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</si>
  <si>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</si>
  <si>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</si>
  <si>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</si>
  <si>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</si>
  <si>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</si>
  <si>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</si>
  <si>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</si>
  <si>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</si>
  <si>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</si>
  <si>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</si>
  <si>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</si>
  <si>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</si>
  <si>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</si>
  <si>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</si>
  <si>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</si>
  <si>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</si>
  <si>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</si>
  <si>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</si>
  <si>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</si>
  <si>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</si>
  <si>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</si>
  <si>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</si>
  <si>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</si>
  <si>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</si>
  <si>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</si>
  <si>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</si>
  <si>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</si>
  <si>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</si>
  <si>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</si>
  <si>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</si>
  <si>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</si>
  <si>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</si>
  <si>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</si>
  <si>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</si>
  <si>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</si>
  <si>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</si>
  <si>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</si>
  <si>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</si>
  <si>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</si>
  <si>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</si>
  <si>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</si>
  <si>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</si>
  <si>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</si>
  <si>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</si>
  <si>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</si>
  <si>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</si>
  <si>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</si>
  <si>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</si>
  <si>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</si>
  <si>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</si>
  <si>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</si>
  <si>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</si>
  <si>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</si>
  <si>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</si>
  <si>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</si>
  <si>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</si>
  <si>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</si>
  <si>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</si>
  <si>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</si>
  <si>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</si>
  <si>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</si>
  <si>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</si>
  <si>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</si>
  <si>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</si>
  <si>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</si>
  <si>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</si>
  <si>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</si>
  <si>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</si>
  <si>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</si>
  <si>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</si>
  <si>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</si>
  <si>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</si>
  <si>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</si>
  <si>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</si>
  <si>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</si>
  <si>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</si>
  <si>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</si>
  <si>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</si>
  <si>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</si>
  <si>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</si>
  <si>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</si>
  <si>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</si>
  <si>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</si>
  <si>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</si>
  <si>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</si>
  <si>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</si>
  <si>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</si>
  <si>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</si>
  <si>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</si>
  <si>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</si>
  <si>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</si>
  <si>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</si>
  <si>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</si>
  <si>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</si>
  <si>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</si>
  <si>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</si>
  <si>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</si>
  <si>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</si>
  <si>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</si>
  <si>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</si>
  <si>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</si>
  <si>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</si>
  <si>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</si>
  <si>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</si>
  <si>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</si>
  <si>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</si>
  <si>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</si>
  <si>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</si>
  <si>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</si>
  <si>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</si>
  <si>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</si>
  <si>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</si>
  <si>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</si>
  <si>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</si>
  <si>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</si>
  <si>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</si>
  <si>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</si>
  <si>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</si>
  <si>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</si>
  <si>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</si>
  <si>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</si>
  <si>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</si>
  <si>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</si>
  <si>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</si>
  <si>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</si>
  <si>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</si>
  <si>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</si>
  <si>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</si>
  <si>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</si>
  <si>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</si>
  <si>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</si>
  <si>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</si>
  <si>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</si>
  <si>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</si>
  <si>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</si>
  <si>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</si>
  <si>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</si>
  <si>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</si>
  <si>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</si>
  <si>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</si>
  <si>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</si>
  <si>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</si>
  <si>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</si>
  <si>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</si>
  <si>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</si>
  <si>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</si>
  <si>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</si>
  <si>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</si>
  <si>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</si>
  <si>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</si>
  <si>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</si>
  <si>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</si>
  <si>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</si>
  <si>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</si>
  <si>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</si>
  <si>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</si>
  <si>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</si>
  <si>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</si>
  <si>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</si>
  <si>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</si>
  <si>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</si>
  <si>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</si>
  <si>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</si>
  <si>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</si>
  <si>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</si>
  <si>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</si>
  <si>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</si>
  <si>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</si>
  <si>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</si>
  <si>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</si>
  <si>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</si>
  <si>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</si>
  <si>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</si>
  <si>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</si>
  <si>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</si>
  <si>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</si>
  <si>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</si>
  <si>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</si>
  <si>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</si>
  <si>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</si>
  <si>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</si>
  <si>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</si>
  <si>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</si>
  <si>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</si>
  <si>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</si>
  <si>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</si>
  <si>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</si>
  <si>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</si>
  <si>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</si>
  <si>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</si>
  <si>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</si>
  <si>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</si>
  <si>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</si>
  <si>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</si>
  <si>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</si>
  <si>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</si>
  <si>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</si>
  <si>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</si>
  <si>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</si>
  <si>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</si>
  <si>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</si>
  <si>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</si>
  <si>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</si>
  <si>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</si>
  <si>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</si>
  <si>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</si>
  <si>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</si>
  <si>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</si>
  <si>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</si>
  <si>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</si>
  <si>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</si>
  <si>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</si>
  <si>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</si>
  <si>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</si>
  <si>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</si>
  <si>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</si>
  <si>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</si>
  <si>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</si>
  <si>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</si>
  <si>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</si>
  <si>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</si>
  <si>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</si>
  <si>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</si>
  <si>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</si>
  <si>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</si>
  <si>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</si>
  <si>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</si>
  <si>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</si>
  <si>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</si>
  <si>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</si>
  <si>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</si>
  <si>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</si>
  <si>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</si>
  <si>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</si>
  <si>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</si>
  <si>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</si>
  <si>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</si>
  <si>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</si>
  <si>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</si>
  <si>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</si>
  <si>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</si>
  <si>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</si>
  <si>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</si>
  <si>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</si>
  <si>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</si>
  <si>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</si>
  <si>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</si>
  <si>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</si>
  <si>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</si>
  <si>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</si>
  <si>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</si>
  <si>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</si>
  <si>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</si>
  <si>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</si>
  <si>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</si>
  <si>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</si>
  <si>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</si>
  <si>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</si>
  <si>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</si>
  <si>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</si>
  <si>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</si>
  <si>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</si>
  <si>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</si>
  <si>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</si>
  <si>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</si>
  <si>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</si>
  <si>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</si>
  <si>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</si>
  <si>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</si>
  <si>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</si>
  <si>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</si>
  <si>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</si>
  <si>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</si>
  <si>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</si>
  <si>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</si>
  <si>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</si>
  <si>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</si>
  <si>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</si>
  <si>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</si>
  <si>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</si>
  <si>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</si>
  <si>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</si>
  <si>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</si>
  <si>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</si>
  <si>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</si>
  <si>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</si>
  <si>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</si>
  <si>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</si>
  <si>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</si>
  <si>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</si>
  <si>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</si>
  <si>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</si>
  <si>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</si>
  <si>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</si>
  <si>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</si>
  <si>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</si>
  <si>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</si>
  <si>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</si>
  <si>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</si>
  <si>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</si>
  <si>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</si>
  <si>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</si>
  <si>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</si>
  <si>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</si>
  <si>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</si>
  <si>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</si>
  <si>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</si>
  <si>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</si>
  <si>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</si>
  <si>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</si>
  <si>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</si>
  <si>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</si>
  <si>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</si>
  <si>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</si>
  <si>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</si>
  <si>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</si>
  <si>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</si>
  <si>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</si>
  <si>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</si>
  <si>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</si>
  <si>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</si>
  <si>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</si>
  <si>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</si>
  <si>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</si>
  <si>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</si>
  <si>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</si>
  <si>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</si>
  <si>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</si>
  <si>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</si>
  <si>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</si>
  <si>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</si>
  <si>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</si>
  <si>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</si>
  <si>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</si>
  <si>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</si>
  <si>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</si>
  <si>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</si>
  <si>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</si>
  <si>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</si>
  <si>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</si>
  <si>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</si>
  <si>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</si>
  <si>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</si>
  <si>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</si>
  <si>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</si>
  <si>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</si>
  <si>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</si>
  <si>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</si>
  <si>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</si>
  <si>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</si>
  <si>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</si>
  <si>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</si>
  <si>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</si>
  <si>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</si>
  <si>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</si>
  <si>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</si>
  <si>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</si>
  <si>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</si>
  <si>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</si>
  <si>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</si>
  <si>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</si>
  <si>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</si>
  <si>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</si>
  <si>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</si>
  <si>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</si>
  <si>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</si>
  <si>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</si>
  <si>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</si>
  <si>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</si>
  <si>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</si>
  <si>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</si>
  <si>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</si>
  <si>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</si>
  <si>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</si>
  <si>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</si>
  <si>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</si>
  <si>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</si>
  <si>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</si>
  <si>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</si>
  <si>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</si>
  <si>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</si>
  <si>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</si>
  <si>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</si>
  <si>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</si>
  <si>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</si>
  <si>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</si>
  <si>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</si>
  <si>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</si>
  <si>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</si>
  <si>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</si>
  <si>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</si>
  <si>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</si>
  <si>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</si>
  <si>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</si>
  <si>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</si>
  <si>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</si>
  <si>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</si>
  <si>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</si>
  <si>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</si>
  <si>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</si>
  <si>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</si>
  <si>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</si>
  <si>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</si>
  <si>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</si>
  <si>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</si>
  <si>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</si>
  <si>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</si>
  <si>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</si>
  <si>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</si>
  <si>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</si>
  <si>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</si>
  <si>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</si>
  <si>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</si>
  <si>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</si>
  <si>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</si>
  <si>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</si>
  <si>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</si>
  <si>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</si>
  <si>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</si>
  <si>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</si>
  <si>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</si>
  <si>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</si>
  <si>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</si>
  <si>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</si>
  <si>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</si>
  <si>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</si>
  <si>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</si>
  <si>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</si>
  <si>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</si>
  <si>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</si>
  <si>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</si>
  <si>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</si>
  <si>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</si>
  <si>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</si>
  <si>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</si>
  <si>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</si>
  <si>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</si>
  <si>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</si>
  <si>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</si>
  <si>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</si>
  <si>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</si>
  <si>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</si>
  <si>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</si>
  <si>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</si>
  <si>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</si>
  <si>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</si>
  <si>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</si>
  <si>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</si>
  <si>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</si>
  <si>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</si>
  <si>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</si>
  <si>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</si>
  <si>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</si>
  <si>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</si>
  <si>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</si>
  <si>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</si>
  <si>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</si>
  <si>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</si>
  <si>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</si>
  <si>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</si>
  <si>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</si>
  <si>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</si>
  <si>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</si>
  <si>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</si>
  <si>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</si>
  <si>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</si>
  <si>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</si>
  <si>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</si>
  <si>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</si>
  <si>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</si>
  <si>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</si>
  <si>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</si>
  <si>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</si>
  <si>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</si>
  <si>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</si>
  <si>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</si>
  <si>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</si>
  <si>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</si>
  <si>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</si>
  <si>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</si>
  <si>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</si>
  <si>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</si>
  <si>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</si>
  <si>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</si>
  <si>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</si>
  <si>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</si>
  <si>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</si>
  <si>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</si>
  <si>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</si>
  <si>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</si>
  <si>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</si>
  <si>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</si>
  <si>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</si>
  <si>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</si>
  <si>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</si>
  <si>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</si>
  <si>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</si>
  <si>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</si>
  <si>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</si>
  <si>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</si>
  <si>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</si>
  <si>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</si>
  <si>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</si>
  <si>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</si>
  <si>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</si>
  <si>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</si>
  <si>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</si>
  <si>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</si>
  <si>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</si>
  <si>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</si>
  <si>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</si>
  <si>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</si>
  <si>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</si>
  <si>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</si>
  <si>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</si>
  <si>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</si>
  <si>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</si>
  <si>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</si>
  <si>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</si>
  <si>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</si>
  <si>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</si>
  <si>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</si>
  <si>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</si>
  <si>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</si>
  <si>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</si>
  <si>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</si>
  <si>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</si>
  <si>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</si>
  <si>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</si>
  <si>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</si>
  <si>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</si>
  <si>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</si>
  <si>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</si>
  <si>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</si>
  <si>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</si>
  <si>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</si>
  <si>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</si>
  <si>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</si>
  <si>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</si>
  <si>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</si>
  <si>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</si>
  <si>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</si>
  <si>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</si>
  <si>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</si>
  <si>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</si>
  <si>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</si>
  <si>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</si>
  <si>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</si>
  <si>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</si>
  <si>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</si>
  <si>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</si>
  <si>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</si>
  <si>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</si>
  <si>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</si>
  <si>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</si>
  <si>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</si>
  <si>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</si>
  <si>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</si>
  <si>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</si>
  <si>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</si>
  <si>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</si>
  <si>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</si>
  <si>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</si>
  <si>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</si>
  <si>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</si>
  <si>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</si>
  <si>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</si>
  <si>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</si>
  <si>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</si>
  <si>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</si>
  <si>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</si>
  <si>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</si>
  <si>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</si>
  <si>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</si>
  <si>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</si>
  <si>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</si>
  <si>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</si>
  <si>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</si>
  <si>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</si>
  <si>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</si>
  <si>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</si>
  <si>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</si>
  <si>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</si>
  <si>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</si>
  <si>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</si>
  <si>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</si>
  <si>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</si>
  <si>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</si>
  <si>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</si>
  <si>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</si>
  <si>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</si>
  <si>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</si>
  <si>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</si>
  <si>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</si>
  <si>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</si>
  <si>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</si>
  <si>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</si>
  <si>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</si>
  <si>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</si>
  <si>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</si>
  <si>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</si>
  <si>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</si>
  <si>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</si>
  <si>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</si>
  <si>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</si>
  <si>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</si>
  <si>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</si>
  <si>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</si>
  <si>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</si>
  <si>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</si>
  <si>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</si>
  <si>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</si>
  <si>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</si>
  <si>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</si>
  <si>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</si>
  <si>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</si>
  <si>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</si>
  <si>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</si>
  <si>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</si>
  <si>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</si>
  <si>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</si>
  <si>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</si>
  <si>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</si>
  <si>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</si>
  <si>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</si>
  <si>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</si>
  <si>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</si>
  <si>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</si>
  <si>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</si>
  <si>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</si>
  <si>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</si>
  <si>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</si>
  <si>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</si>
  <si>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</si>
  <si>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</si>
  <si>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</si>
  <si>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</si>
  <si>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</si>
  <si>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</si>
  <si>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</si>
  <si>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</si>
  <si>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</si>
  <si>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</si>
  <si>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</si>
  <si>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</si>
  <si>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</si>
  <si>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</si>
  <si>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</si>
  <si>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</si>
  <si>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</si>
  <si>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</si>
  <si>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</si>
  <si>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</si>
  <si>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</si>
  <si>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</si>
  <si>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</si>
  <si>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</si>
  <si>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</si>
  <si>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</si>
  <si>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</si>
  <si>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</si>
  <si>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</si>
  <si>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</si>
  <si>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</si>
  <si>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</si>
  <si>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</si>
  <si>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</si>
  <si>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</si>
  <si>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</si>
  <si>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</si>
  <si>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</si>
  <si>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</si>
  <si>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</si>
  <si>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</si>
  <si>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</si>
  <si>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</si>
  <si>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</si>
  <si>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</si>
  <si>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</si>
  <si>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</si>
  <si>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</si>
  <si>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</si>
  <si>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</si>
  <si>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</si>
  <si>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</si>
  <si>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</si>
  <si>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</si>
  <si>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</si>
  <si>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</si>
  <si>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</si>
  <si>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</si>
  <si>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</si>
  <si>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</si>
  <si>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</si>
  <si>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</si>
  <si>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</si>
  <si>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</si>
  <si>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</si>
  <si>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</si>
  <si>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</si>
  <si>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</si>
  <si>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</si>
  <si>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</si>
  <si>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</si>
  <si>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</si>
  <si>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</si>
  <si>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</si>
  <si>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</si>
  <si>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</si>
  <si>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</si>
  <si>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</si>
  <si>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</si>
  <si>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</si>
  <si>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</si>
  <si>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</si>
  <si>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</si>
  <si>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</si>
  <si>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</si>
  <si>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</si>
  <si>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</si>
  <si>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</si>
  <si>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</si>
  <si>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</si>
  <si>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</si>
  <si>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</si>
  <si>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</si>
  <si>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</si>
  <si>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</si>
  <si>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</si>
  <si>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</si>
  <si>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</si>
  <si>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</si>
  <si>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</si>
  <si>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</si>
  <si>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</si>
  <si>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</si>
  <si>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</si>
  <si>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</si>
  <si>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</si>
  <si>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</si>
  <si>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</si>
  <si>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</si>
  <si>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</si>
  <si>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</si>
  <si>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</si>
  <si>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</si>
  <si>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</si>
  <si>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</si>
  <si>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</si>
  <si>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</si>
  <si>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</si>
  <si>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</si>
  <si>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</si>
  <si>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</si>
  <si>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</si>
  <si>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</si>
  <si>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</si>
  <si>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</si>
  <si>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</si>
  <si>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</si>
  <si>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</si>
  <si>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</si>
  <si>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</si>
  <si>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</si>
  <si>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</si>
  <si>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</si>
  <si>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</si>
  <si>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</si>
  <si>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</si>
  <si>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</si>
  <si>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</si>
  <si>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</si>
  <si>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</si>
  <si>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</si>
  <si>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</si>
  <si>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</si>
  <si>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</si>
  <si>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</si>
  <si>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</si>
  <si>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</si>
  <si>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</si>
  <si>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</si>
  <si>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</si>
  <si>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</si>
  <si>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</si>
  <si>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</si>
  <si>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</si>
  <si>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</si>
  <si>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</si>
  <si>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</si>
  <si>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</si>
  <si>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</si>
  <si>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</si>
  <si>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</si>
  <si>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</si>
  <si>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</si>
  <si>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</si>
  <si>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</si>
  <si>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</si>
  <si>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</si>
  <si>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</si>
  <si>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</si>
  <si>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</si>
  <si>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</si>
  <si>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</si>
  <si>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</si>
  <si>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</si>
  <si>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</si>
  <si>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</si>
  <si>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</si>
  <si>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</si>
  <si>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</si>
  <si>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</si>
  <si>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</si>
  <si>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</si>
  <si>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</si>
  <si>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</si>
  <si>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</si>
  <si>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</si>
  <si>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</si>
  <si>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</si>
  <si>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</si>
  <si>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</si>
  <si>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</si>
  <si>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</si>
  <si>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</si>
  <si>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</si>
  <si>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</si>
  <si>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</si>
  <si>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</si>
  <si>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</si>
  <si>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</si>
  <si>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</si>
  <si>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</si>
  <si>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</si>
  <si>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</si>
  <si>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</si>
  <si>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</si>
  <si>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</si>
  <si>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</si>
  <si>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</si>
  <si>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</si>
  <si>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</si>
  <si>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</si>
  <si>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</si>
  <si>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</si>
  <si>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</si>
  <si>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</si>
  <si>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</si>
  <si>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</si>
  <si>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</si>
  <si>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</si>
  <si>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</si>
  <si>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</si>
  <si>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</si>
  <si>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</si>
  <si>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</si>
  <si>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</si>
  <si>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</si>
  <si>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</si>
  <si>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</si>
  <si>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</si>
  <si>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</si>
  <si>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</si>
  <si>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</si>
  <si>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</si>
  <si>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</si>
  <si>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</si>
  <si>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</si>
  <si>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</si>
  <si>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</si>
  <si>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</si>
  <si>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</si>
  <si>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</si>
  <si>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</si>
  <si>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</si>
  <si>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</si>
  <si>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</si>
  <si>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</si>
  <si>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</si>
  <si>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</si>
  <si>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</si>
  <si>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</si>
  <si>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</si>
  <si>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</si>
  <si>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</si>
  <si>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</si>
  <si>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</si>
  <si>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</si>
  <si>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</si>
  <si>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</si>
  <si>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</si>
  <si>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</si>
  <si>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</si>
  <si>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</si>
  <si>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</si>
  <si>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</si>
  <si>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</si>
  <si>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</si>
  <si>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</si>
  <si>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</si>
  <si>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</si>
  <si>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</si>
  <si>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</si>
  <si>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</si>
  <si>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</si>
  <si>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</si>
  <si>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</si>
  <si>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</si>
  <si>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</si>
  <si>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</si>
  <si>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</si>
  <si>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</si>
  <si>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</si>
  <si>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</si>
  <si>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</si>
  <si>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</si>
  <si>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</si>
  <si>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</si>
  <si>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</si>
  <si>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</si>
  <si>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</si>
  <si>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</si>
  <si>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</si>
  <si>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</si>
  <si>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</si>
  <si>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</si>
  <si>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</si>
  <si>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</si>
  <si>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</si>
  <si>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</si>
  <si>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</si>
  <si>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</si>
  <si>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</si>
  <si>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</si>
  <si>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</si>
  <si>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</si>
  <si>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</si>
  <si>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</si>
  <si>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</si>
  <si>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</si>
  <si>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</si>
  <si>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</si>
  <si>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</si>
  <si>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</si>
  <si>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</si>
  <si>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</si>
  <si>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</si>
  <si>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</si>
  <si>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</si>
  <si>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</si>
  <si>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</si>
  <si>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</si>
  <si>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</si>
  <si>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</si>
  <si>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</si>
  <si>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</si>
  <si>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</si>
  <si>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</si>
  <si>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</si>
  <si>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</si>
  <si>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</si>
  <si>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</si>
  <si>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</si>
  <si>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</si>
  <si>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</si>
  <si>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</si>
  <si>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</si>
  <si>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</si>
  <si>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</si>
  <si>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</si>
  <si>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</si>
  <si>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</si>
  <si>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</si>
  <si>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</si>
  <si>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</si>
  <si>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</si>
  <si>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</si>
  <si>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</si>
  <si>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</si>
  <si>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</si>
  <si>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</si>
  <si>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</si>
  <si>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</si>
  <si>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</si>
  <si>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</si>
  <si>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</si>
  <si>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</si>
  <si>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</si>
  <si>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</si>
  <si>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</si>
  <si>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</si>
  <si>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</si>
  <si>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</si>
  <si>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</si>
  <si>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</si>
  <si>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</si>
  <si>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</si>
  <si>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</si>
  <si>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</si>
  <si>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</si>
  <si>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</si>
  <si>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</si>
  <si>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</si>
  <si>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</si>
  <si>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</si>
  <si>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</si>
  <si>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</si>
  <si>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</si>
  <si>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</si>
  <si>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</si>
  <si>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</si>
  <si>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</si>
  <si>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</si>
  <si>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</si>
  <si>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</si>
  <si>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</si>
  <si>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</si>
  <si>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</si>
  <si>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</si>
  <si>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</si>
  <si>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</si>
  <si>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</si>
  <si>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</si>
  <si>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</si>
  <si>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</si>
  <si>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</si>
  <si>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</si>
  <si>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</si>
  <si>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</si>
  <si>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</si>
  <si>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</si>
  <si>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</si>
  <si>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</si>
  <si>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</si>
  <si>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</si>
  <si>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</si>
  <si>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</si>
  <si>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</si>
  <si>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</si>
  <si>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</si>
  <si>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</si>
  <si>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</si>
  <si>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</si>
  <si>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</si>
  <si>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</si>
  <si>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</si>
  <si>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</si>
  <si>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</si>
  <si>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</si>
  <si>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</si>
  <si>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</si>
  <si>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</si>
  <si>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</si>
  <si>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</si>
  <si>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</si>
  <si>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</si>
  <si>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</si>
  <si>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</si>
  <si>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</si>
  <si>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</si>
  <si>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</si>
  <si>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</si>
  <si>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</si>
  <si>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</si>
  <si>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</si>
  <si>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</si>
  <si>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</si>
  <si>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</si>
  <si>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</si>
  <si>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</si>
  <si>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</si>
  <si>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</si>
  <si>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</si>
  <si>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</si>
  <si>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</si>
  <si>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</si>
  <si>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</si>
  <si>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</si>
  <si>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</si>
  <si>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</si>
  <si>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</si>
  <si>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</si>
  <si>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</si>
  <si>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</si>
  <si>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</si>
  <si>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</si>
  <si>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</si>
  <si>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</si>
  <si>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</si>
  <si>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</si>
  <si>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</si>
  <si>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</si>
  <si>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</si>
  <si>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</si>
  <si>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</si>
  <si>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</si>
  <si>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</si>
  <si>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</si>
  <si>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</si>
  <si>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</si>
  <si>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</si>
  <si>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</si>
  <si>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</si>
  <si>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</si>
  <si>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</si>
  <si>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</si>
  <si>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</si>
  <si>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</si>
  <si>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</si>
  <si>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</si>
  <si>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</si>
  <si>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</si>
  <si>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</si>
  <si>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</si>
  <si>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</si>
  <si>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</si>
  <si>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</si>
  <si>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</si>
  <si>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</si>
  <si>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</si>
  <si>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</si>
  <si>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</si>
  <si>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</si>
  <si>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</si>
  <si>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</si>
  <si>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</si>
  <si>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</si>
  <si>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</si>
  <si>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</si>
  <si>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</si>
  <si>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</si>
  <si>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</si>
  <si>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</si>
  <si>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</si>
  <si>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</si>
  <si>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</si>
  <si>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</si>
  <si>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</si>
  <si>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</si>
  <si>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</si>
  <si>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</si>
  <si>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</si>
  <si>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</si>
  <si>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</si>
  <si>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</si>
  <si>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</si>
  <si>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</si>
  <si>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</si>
  <si>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</si>
  <si>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</si>
  <si>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</si>
  <si>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</si>
  <si>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</si>
  <si>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</si>
  <si>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</si>
  <si>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</si>
  <si>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</si>
  <si>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</si>
  <si>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</si>
  <si>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</si>
  <si>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</si>
  <si>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</si>
  <si>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</si>
  <si>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</si>
  <si>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</si>
  <si>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</si>
  <si>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</si>
  <si>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</si>
  <si>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</si>
  <si>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</si>
  <si>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</si>
  <si>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</si>
  <si>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</si>
  <si>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</si>
  <si>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</si>
  <si>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</si>
  <si>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</si>
  <si>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</si>
  <si>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</si>
  <si>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</si>
  <si>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</si>
  <si>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</si>
  <si>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</si>
  <si>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</si>
  <si>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</si>
  <si>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</si>
  <si>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</si>
  <si>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</si>
  <si>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</si>
  <si>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</si>
  <si>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</si>
  <si>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</si>
  <si>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</si>
  <si>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</si>
  <si>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</si>
  <si>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</si>
  <si>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</si>
  <si>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</si>
  <si>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</si>
  <si>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</si>
  <si>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</si>
  <si>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</si>
  <si>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</si>
  <si>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</si>
  <si>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</si>
  <si>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</si>
  <si>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</si>
  <si>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</si>
  <si>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</si>
  <si>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</si>
  <si>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</si>
  <si>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</si>
  <si>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</si>
  <si>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</si>
  <si>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</si>
  <si>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</si>
  <si>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</si>
  <si>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</si>
  <si>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</si>
  <si>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</si>
  <si>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</si>
  <si>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</si>
  <si>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</si>
  <si>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</si>
  <si>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</si>
  <si>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</si>
  <si>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</si>
  <si>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</si>
  <si>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</si>
  <si>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</si>
  <si>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</si>
  <si>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</si>
  <si>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</si>
  <si>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</si>
  <si>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</si>
  <si>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</si>
  <si>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</si>
  <si>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</si>
  <si>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</si>
  <si>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</si>
  <si>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</si>
  <si>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</si>
  <si>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</si>
  <si>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</si>
  <si>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</si>
  <si>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</si>
  <si>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</si>
  <si>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</si>
  <si>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</si>
  <si>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</si>
  <si>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</si>
  <si>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</si>
  <si>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</si>
  <si>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</si>
  <si>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</si>
  <si>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</si>
  <si>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</si>
  <si>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</si>
  <si>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</si>
  <si>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</si>
  <si>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</si>
  <si>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</si>
  <si>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</si>
  <si>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</si>
  <si>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</si>
  <si>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</si>
  <si>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</si>
  <si>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</si>
  <si>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</si>
  <si>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</si>
  <si>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</si>
  <si>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</si>
  <si>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</si>
  <si>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</si>
  <si>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</si>
  <si>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</si>
  <si>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</si>
  <si>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</si>
  <si>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</si>
  <si>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</si>
  <si>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</si>
  <si>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</si>
  <si>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</si>
  <si>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</si>
  <si>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</si>
  <si>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</si>
  <si>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</si>
  <si>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</si>
  <si>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</si>
  <si>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</si>
  <si>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</si>
  <si>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</si>
  <si>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</si>
  <si>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</si>
  <si>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</si>
  <si>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</si>
  <si>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</si>
  <si>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</si>
  <si>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</si>
  <si>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</si>
  <si>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</si>
  <si>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</si>
  <si>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</si>
  <si>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</si>
  <si>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</si>
  <si>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</si>
  <si>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</si>
  <si>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</si>
  <si>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</si>
  <si>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</si>
  <si>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</si>
  <si>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</si>
  <si>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</si>
  <si>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</si>
  <si>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</si>
  <si>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</si>
  <si>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</si>
  <si>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</si>
  <si>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</si>
  <si>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</si>
  <si>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</si>
  <si>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</si>
  <si>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</si>
  <si>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</si>
  <si>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</si>
  <si>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</si>
  <si>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</si>
  <si>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</si>
  <si>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</si>
  <si>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</si>
  <si>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</si>
  <si>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</si>
  <si>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</si>
  <si>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</si>
  <si>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</si>
  <si>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</si>
  <si>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</si>
  <si>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</si>
  <si>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</si>
  <si>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</si>
  <si>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</si>
  <si>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</si>
  <si>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</si>
  <si>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</si>
  <si>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</si>
  <si>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</si>
  <si>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</si>
  <si>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</si>
  <si>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</si>
  <si>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</si>
  <si>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</si>
  <si>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</si>
  <si>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</si>
  <si>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</si>
  <si>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</si>
  <si>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</si>
  <si>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</si>
  <si>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</si>
  <si>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</si>
  <si>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</si>
  <si>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</si>
  <si>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</si>
  <si>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</si>
  <si>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</si>
  <si>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</si>
  <si>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</si>
  <si>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</si>
  <si>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</si>
  <si>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</si>
  <si>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</si>
  <si>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</si>
  <si>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</si>
  <si>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</si>
  <si>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</si>
  <si>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</si>
  <si>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</si>
  <si>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</si>
  <si>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</si>
  <si>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</si>
  <si>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</si>
  <si>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</si>
  <si>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</si>
  <si>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</si>
  <si>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</si>
  <si>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</si>
  <si>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</si>
  <si>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</si>
  <si>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</si>
  <si>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</si>
  <si>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</si>
  <si>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</si>
  <si>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</si>
  <si>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</si>
  <si>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</si>
  <si>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</si>
  <si>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</si>
  <si>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</si>
  <si>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</si>
  <si>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</si>
  <si>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</si>
  <si>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</si>
  <si>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</si>
  <si>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</si>
  <si>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</si>
  <si>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</si>
  <si>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</si>
  <si>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</si>
  <si>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</si>
  <si>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</si>
  <si>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</si>
  <si>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</si>
  <si>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</si>
  <si>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</si>
  <si>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</si>
  <si>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</si>
  <si>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</si>
  <si>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</si>
  <si>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</si>
  <si>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</si>
  <si>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</si>
  <si>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</si>
  <si>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</si>
  <si>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</si>
  <si>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</si>
  <si>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</si>
  <si>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</si>
  <si>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</si>
  <si>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</si>
  <si>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</si>
  <si>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</si>
  <si>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</si>
  <si>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</si>
  <si>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</si>
  <si>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</si>
  <si>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</si>
  <si>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</si>
  <si>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</si>
  <si>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</si>
  <si>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</si>
  <si>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</si>
  <si>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</si>
  <si>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</si>
  <si>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</si>
  <si>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</si>
  <si>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</si>
  <si>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</si>
  <si>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</si>
  <si>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</si>
  <si>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</si>
  <si>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</si>
  <si>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</si>
  <si>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</si>
  <si>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</si>
  <si>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</si>
  <si>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</si>
  <si>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</si>
  <si>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</si>
  <si>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</si>
  <si>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</si>
  <si>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</si>
  <si>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</si>
  <si>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</si>
  <si>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</si>
  <si>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</si>
  <si>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</si>
  <si>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</si>
  <si>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</si>
  <si>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</si>
  <si>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</si>
  <si>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</si>
  <si>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</si>
  <si>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</si>
  <si>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</si>
  <si>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</si>
  <si>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</si>
  <si>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</si>
  <si>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</si>
  <si>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</si>
  <si>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</si>
  <si>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</si>
  <si>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</si>
  <si>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</si>
  <si>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</si>
  <si>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</si>
  <si>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</si>
  <si>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</si>
  <si>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</si>
  <si>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</si>
  <si>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</si>
  <si>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</si>
  <si>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</si>
  <si>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</si>
  <si>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</si>
  <si>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</si>
  <si>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</si>
  <si>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</si>
  <si>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</si>
  <si>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</si>
  <si>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</si>
  <si>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</si>
  <si>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</si>
  <si>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</si>
  <si>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</si>
  <si>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</si>
  <si>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</si>
  <si>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</si>
  <si>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</si>
  <si>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</si>
  <si>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</si>
  <si>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</si>
  <si>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</si>
  <si>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</si>
  <si>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</si>
  <si>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</si>
  <si>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</si>
  <si>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</si>
  <si>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</si>
  <si>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</si>
  <si>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</si>
  <si>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</si>
  <si>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</si>
  <si>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</si>
  <si>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</si>
  <si>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</si>
  <si>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</si>
  <si>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</si>
  <si>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</si>
  <si>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</si>
  <si>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</si>
  <si>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</si>
  <si>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</si>
  <si>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</si>
  <si>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</si>
  <si>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</si>
  <si>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</si>
  <si>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</si>
  <si>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</si>
  <si>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</si>
  <si>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</si>
  <si>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</si>
  <si>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</si>
  <si>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</si>
  <si>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</si>
  <si>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</si>
  <si>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</si>
  <si>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</si>
  <si>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</si>
  <si>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</si>
  <si>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</si>
  <si>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</si>
  <si>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</si>
  <si>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</si>
  <si>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</si>
  <si>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</si>
  <si>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</si>
  <si>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</si>
  <si>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</si>
  <si>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</si>
  <si>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</si>
  <si>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</si>
  <si>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</si>
  <si>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</si>
  <si>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</si>
  <si>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</si>
  <si>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</si>
  <si>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</si>
  <si>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</si>
  <si>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</si>
  <si>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</si>
  <si>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</si>
  <si>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</si>
  <si>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</si>
  <si>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</si>
  <si>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</si>
  <si>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</si>
  <si>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</si>
  <si>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</si>
  <si>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</si>
  <si>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</si>
  <si>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</si>
  <si>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</si>
  <si>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</si>
  <si>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</si>
  <si>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</si>
  <si>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</si>
  <si>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</si>
  <si>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</si>
  <si>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</si>
  <si>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</si>
  <si>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</si>
  <si>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</si>
  <si>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</si>
  <si>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</si>
  <si>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</si>
  <si>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</si>
  <si>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</si>
  <si>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</si>
  <si>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</si>
  <si>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</si>
  <si>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</si>
  <si>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</si>
  <si>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</si>
  <si>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</si>
  <si>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</si>
  <si>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</si>
  <si>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</si>
  <si>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</si>
  <si>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</si>
  <si>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</si>
  <si>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</si>
  <si>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</si>
  <si>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</si>
  <si>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</si>
  <si>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</si>
  <si>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</si>
  <si>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</si>
  <si>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</si>
  <si>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</si>
  <si>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</si>
  <si>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</si>
  <si>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</si>
  <si>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</si>
  <si>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</si>
  <si>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</si>
  <si>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</si>
  <si>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</si>
  <si>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</si>
  <si>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</si>
  <si>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</si>
  <si>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</si>
  <si>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</si>
  <si>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</si>
  <si>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</si>
  <si>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</si>
  <si>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</si>
  <si>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</si>
  <si>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</si>
  <si>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</si>
  <si>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</si>
  <si>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</si>
  <si>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</si>
  <si>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</si>
  <si>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</si>
  <si>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</si>
  <si>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</si>
  <si>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</si>
  <si>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</si>
  <si>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</si>
  <si>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</si>
  <si>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</si>
  <si>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</si>
  <si>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</si>
  <si>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</si>
  <si>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</si>
  <si>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</si>
  <si>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</si>
  <si>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</si>
  <si>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</si>
  <si>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</si>
  <si>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</si>
  <si>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</si>
  <si>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</si>
  <si>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</si>
  <si>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</si>
  <si>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</si>
  <si>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</si>
  <si>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</si>
  <si>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</si>
  <si>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</si>
  <si>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</si>
  <si>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</si>
  <si>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</si>
  <si>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</si>
  <si>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</si>
  <si>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</si>
  <si>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</si>
  <si>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</si>
  <si>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</si>
  <si>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</si>
  <si>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</si>
  <si>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</si>
  <si>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</si>
  <si>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</si>
  <si>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</si>
  <si>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</si>
  <si>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</si>
  <si>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</si>
  <si>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</si>
  <si>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</si>
  <si>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</si>
  <si>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</si>
  <si>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</si>
  <si>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</si>
  <si>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</si>
  <si>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</si>
  <si>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</si>
  <si>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</si>
  <si>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</si>
  <si>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</si>
  <si>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</si>
  <si>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</si>
  <si>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</si>
  <si>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</si>
  <si>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</si>
  <si>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</si>
  <si>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</si>
  <si>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</si>
  <si>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</si>
  <si>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</si>
  <si>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</si>
  <si>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</si>
  <si>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</si>
  <si>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</si>
  <si>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</si>
  <si>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</si>
  <si>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</si>
  <si>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</si>
  <si>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</si>
  <si>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</si>
  <si>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</si>
  <si>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</si>
  <si>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</si>
  <si>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</si>
  <si>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</si>
  <si>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</si>
  <si>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</si>
  <si>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</si>
  <si>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</si>
  <si>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</si>
  <si>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</si>
  <si>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</si>
  <si>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</si>
  <si>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</si>
  <si>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</si>
  <si>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</si>
  <si>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</si>
  <si>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</si>
  <si>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</si>
  <si>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</si>
  <si>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</si>
  <si>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</si>
  <si>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</si>
  <si>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</si>
  <si>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</si>
  <si>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</si>
  <si>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</si>
  <si>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</si>
  <si>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</si>
  <si>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</si>
  <si>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</si>
  <si>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</si>
  <si>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</si>
  <si>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</si>
  <si>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</si>
  <si>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</si>
  <si>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</si>
  <si>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</si>
  <si>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</si>
  <si>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</si>
  <si>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</si>
  <si>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</si>
  <si>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</si>
  <si>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</si>
  <si>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</si>
  <si>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</si>
  <si>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</si>
  <si>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</si>
  <si>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</si>
  <si>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</si>
  <si>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</si>
  <si>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</si>
  <si>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</si>
  <si>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</si>
  <si>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</si>
  <si>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</si>
  <si>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</si>
  <si>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</si>
  <si>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</si>
  <si>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</si>
  <si>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</si>
  <si>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</si>
  <si>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</si>
  <si>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</si>
  <si>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</si>
  <si>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</si>
  <si>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</si>
  <si>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</si>
  <si>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</si>
  <si>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</si>
  <si>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</si>
  <si>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</si>
  <si>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</si>
  <si>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</si>
  <si>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</si>
  <si>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</si>
  <si>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</si>
  <si>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</si>
  <si>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</si>
  <si>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</si>
  <si>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</si>
  <si>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</si>
  <si>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</si>
  <si>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</si>
  <si>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</si>
  <si>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</si>
  <si>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</si>
  <si>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</si>
  <si>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</si>
  <si>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</si>
  <si>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</si>
  <si>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</si>
  <si>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</si>
  <si>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</si>
  <si>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</si>
  <si>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</si>
  <si>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</si>
  <si>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</si>
  <si>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</si>
  <si>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</si>
  <si>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</si>
  <si>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</si>
  <si>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</si>
  <si>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</si>
  <si>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</si>
  <si>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</si>
  <si>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</si>
  <si>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</si>
  <si>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</si>
  <si>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</si>
  <si>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</si>
  <si>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</si>
  <si>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</si>
  <si>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</si>
  <si>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</si>
  <si>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</si>
  <si>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</si>
  <si>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</si>
  <si>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</si>
  <si>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</si>
  <si>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</si>
  <si>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</si>
  <si>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</si>
  <si>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</si>
  <si>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</si>
  <si>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</si>
  <si>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</si>
  <si>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</si>
  <si>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</si>
  <si>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</si>
  <si>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</si>
  <si>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</si>
  <si>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</si>
  <si>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</si>
  <si>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</si>
  <si>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</si>
  <si>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</si>
  <si>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</si>
  <si>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</si>
  <si>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</si>
  <si>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</si>
  <si>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</si>
  <si>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</si>
  <si>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</si>
  <si>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</si>
  <si>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</si>
  <si>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</si>
  <si>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</si>
  <si>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</si>
  <si>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</si>
  <si>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</si>
  <si>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</si>
  <si>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</si>
  <si>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</si>
  <si>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</si>
  <si>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</si>
  <si>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</si>
  <si>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</si>
  <si>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</si>
  <si>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</si>
  <si>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</si>
  <si>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</si>
  <si>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</si>
  <si>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</si>
  <si>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</si>
  <si>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</si>
  <si>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</si>
  <si>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</si>
  <si>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</si>
  <si>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</si>
  <si>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</si>
  <si>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</si>
  <si>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</si>
  <si>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</si>
  <si>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</si>
  <si>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</si>
  <si>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</si>
  <si>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</si>
  <si>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</si>
  <si>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</si>
  <si>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</si>
  <si>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</si>
  <si>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</si>
  <si>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</si>
  <si>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</si>
  <si>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</si>
  <si>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</si>
  <si>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</si>
  <si>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</si>
  <si>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</si>
  <si>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</si>
  <si>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</si>
  <si>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</si>
  <si>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</si>
  <si>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</si>
  <si>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</si>
  <si>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</si>
  <si>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</si>
  <si>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</si>
  <si>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</si>
  <si>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</si>
  <si>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</si>
  <si>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</si>
  <si>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</si>
  <si>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</si>
  <si>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</si>
  <si>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</si>
  <si>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</si>
  <si>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</si>
  <si>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</si>
  <si>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</si>
  <si>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</si>
  <si>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</si>
  <si>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</si>
  <si>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</si>
  <si>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</si>
  <si>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</si>
  <si>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</si>
  <si>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</si>
  <si>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</si>
  <si>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</si>
  <si>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</si>
  <si>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</si>
  <si>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</si>
  <si>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</si>
  <si>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</si>
  <si>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</si>
  <si>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</si>
  <si>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</si>
  <si>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</si>
  <si>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</si>
  <si>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</si>
  <si>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</si>
  <si>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</si>
  <si>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</si>
  <si>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</si>
  <si>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</si>
  <si>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</si>
  <si>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</si>
  <si>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</si>
  <si>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</si>
  <si>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</si>
  <si>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</si>
  <si>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</si>
  <si>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</si>
  <si>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</si>
  <si>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</si>
  <si>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</si>
  <si>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</si>
  <si>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</si>
  <si>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</si>
  <si>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</si>
  <si>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</si>
  <si>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</si>
  <si>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</si>
  <si>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</si>
  <si>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</si>
  <si>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</si>
  <si>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</si>
  <si>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</si>
  <si>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</si>
  <si>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</si>
  <si>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</si>
  <si>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</si>
  <si>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</si>
  <si>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</si>
  <si>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</si>
  <si>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</si>
  <si>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</si>
  <si>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</si>
  <si>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</si>
  <si>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</si>
  <si>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</si>
  <si>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</si>
  <si>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</si>
  <si>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</si>
  <si>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</si>
  <si>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</si>
  <si>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</si>
  <si>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</si>
  <si>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</si>
  <si>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</si>
  <si>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</si>
  <si>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</si>
  <si>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</si>
  <si>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</si>
  <si>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</si>
  <si>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</si>
  <si>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</si>
  <si>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</si>
  <si>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</si>
  <si>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</si>
  <si>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</si>
  <si>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</si>
  <si>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</si>
  <si>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</si>
  <si>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</si>
  <si>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</si>
  <si>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</si>
  <si>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</si>
  <si>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</si>
  <si>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</si>
  <si>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</si>
  <si>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</si>
  <si>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</si>
  <si>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</si>
  <si>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</si>
  <si>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</si>
  <si>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</si>
  <si>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</si>
  <si>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</si>
  <si>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</si>
  <si>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</si>
  <si>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</si>
  <si>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</si>
  <si>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</si>
  <si>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</si>
  <si>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</si>
  <si>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</si>
  <si>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</si>
  <si>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</si>
  <si>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</si>
  <si>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</si>
  <si>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</si>
  <si>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</si>
  <si>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</si>
  <si>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</si>
  <si>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</si>
  <si>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</si>
  <si>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</si>
  <si>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</si>
  <si>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</si>
  <si>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</si>
  <si>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</si>
  <si>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</si>
  <si>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</si>
  <si>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</si>
  <si>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</si>
  <si>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</si>
  <si>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</si>
  <si>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</si>
  <si>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</si>
  <si>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</si>
  <si>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</si>
  <si>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</si>
  <si>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</si>
  <si>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</si>
  <si>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</si>
  <si>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</si>
  <si>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</si>
  <si>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</si>
  <si>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</si>
  <si>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</si>
  <si>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</si>
  <si>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</si>
  <si>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</si>
  <si>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</si>
  <si>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</si>
  <si>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</si>
  <si>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</si>
  <si>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</si>
  <si>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</si>
  <si>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</si>
  <si>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</si>
  <si>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</si>
  <si>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</si>
  <si>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</si>
  <si>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</si>
  <si>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</si>
  <si>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</si>
  <si>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</si>
  <si>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</si>
  <si>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</si>
  <si>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</si>
  <si>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</si>
  <si>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</si>
  <si>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</si>
  <si>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</si>
  <si>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</si>
  <si>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</si>
  <si>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</si>
  <si>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</si>
  <si>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</si>
  <si>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</si>
  <si>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</si>
  <si>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</si>
  <si>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</si>
  <si>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</si>
  <si>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</si>
  <si>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</si>
  <si>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</si>
  <si>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</si>
  <si>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</si>
  <si>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</si>
  <si>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</si>
  <si>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</si>
  <si>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</si>
  <si>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</si>
  <si>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</si>
  <si>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</si>
  <si>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</si>
  <si>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</si>
  <si>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</si>
  <si>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</si>
  <si>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</si>
  <si>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</si>
  <si>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</si>
  <si>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</si>
  <si>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</si>
  <si>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</si>
  <si>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</si>
  <si>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</si>
  <si>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</si>
  <si>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</si>
  <si>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</si>
  <si>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</si>
  <si>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</si>
  <si>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</si>
  <si>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</si>
  <si>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</si>
  <si>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</si>
  <si>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</si>
  <si>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</si>
  <si>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</si>
  <si>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</si>
  <si>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</si>
  <si>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</si>
  <si>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</si>
  <si>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</si>
  <si>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</si>
  <si>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</si>
  <si>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</si>
  <si>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</si>
  <si>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</si>
  <si>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</si>
  <si>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</si>
  <si>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</si>
  <si>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</si>
  <si>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</si>
  <si>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</si>
  <si>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</si>
  <si>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</si>
  <si>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</si>
  <si>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</si>
  <si>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</si>
  <si>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</si>
  <si>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</si>
  <si>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</si>
  <si>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</si>
  <si>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</si>
  <si>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</si>
  <si>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</si>
  <si>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</si>
  <si>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</si>
  <si>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</si>
  <si>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</si>
  <si>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</si>
  <si>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</si>
  <si>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</si>
  <si>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</si>
  <si>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</si>
  <si>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</si>
  <si>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</si>
  <si>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</si>
  <si>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</si>
  <si>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</si>
  <si>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</si>
  <si>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</si>
  <si>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</si>
  <si>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</si>
  <si>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</si>
  <si>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</si>
  <si>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</si>
  <si>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</si>
  <si>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</si>
  <si>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</si>
  <si>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</si>
  <si>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</si>
  <si>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</si>
  <si>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</si>
  <si>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</si>
  <si>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</si>
  <si>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</si>
  <si>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</si>
  <si>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</si>
  <si>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</si>
  <si>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</si>
  <si>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</si>
  <si>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</si>
  <si>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</si>
  <si>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</si>
  <si>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</si>
  <si>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</si>
  <si>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</si>
  <si>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</si>
  <si>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</si>
  <si>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</si>
  <si>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</si>
  <si>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</si>
  <si>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</si>
  <si>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</si>
  <si>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</si>
  <si>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</si>
  <si>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</si>
  <si>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</si>
  <si>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</si>
  <si>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</si>
  <si>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</si>
  <si>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</si>
  <si>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</si>
  <si>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</si>
  <si>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</si>
  <si>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</si>
  <si>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</si>
  <si>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</si>
  <si>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</si>
  <si>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</si>
  <si>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</si>
  <si>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</si>
  <si>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</si>
  <si>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</si>
  <si>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</si>
  <si>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</si>
  <si>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</si>
  <si>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</si>
  <si>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</si>
  <si>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</si>
  <si>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</si>
  <si>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</si>
  <si>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</si>
  <si>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</si>
  <si>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</si>
  <si>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</si>
  <si>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</si>
  <si>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</si>
  <si>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</si>
  <si>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</si>
  <si>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</si>
  <si>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</si>
  <si>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</si>
  <si>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</si>
  <si>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</si>
  <si>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</si>
  <si>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</si>
  <si>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</si>
  <si>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</si>
  <si>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</si>
  <si>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</si>
  <si>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</si>
  <si>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</si>
  <si>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</si>
  <si>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</si>
  <si>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</si>
  <si>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</si>
  <si>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</si>
  <si>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</si>
  <si>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</si>
  <si>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</si>
  <si>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</si>
  <si>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</si>
  <si>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</si>
  <si>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</si>
  <si>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</si>
  <si>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</si>
  <si>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</si>
  <si>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</si>
  <si>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</si>
  <si>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</si>
  <si>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</si>
  <si>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</si>
  <si>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</si>
  <si>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</si>
  <si>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</si>
  <si>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</si>
  <si>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</si>
  <si>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</si>
  <si>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</si>
  <si>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</si>
  <si>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</si>
  <si>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</si>
  <si>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</si>
  <si>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</si>
  <si>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</si>
  <si>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</si>
  <si>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</si>
  <si>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</si>
  <si>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</si>
  <si>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</si>
  <si>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</si>
  <si>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</si>
  <si>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</si>
  <si>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</si>
  <si>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</si>
  <si>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</si>
  <si>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</si>
  <si>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</si>
  <si>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</si>
  <si>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</si>
  <si>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</si>
  <si>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</si>
  <si>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</si>
  <si>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</si>
  <si>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</si>
  <si>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</si>
  <si>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</si>
  <si>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</si>
  <si>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</si>
  <si>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</si>
  <si>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</si>
  <si>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</si>
  <si>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</si>
  <si>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</si>
  <si>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</si>
  <si>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</si>
  <si>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</si>
  <si>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</si>
  <si>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</si>
  <si>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</si>
  <si>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</si>
  <si>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</si>
  <si>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</si>
  <si>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</si>
  <si>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</si>
  <si>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</si>
  <si>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</si>
  <si>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</si>
  <si>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</si>
  <si>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</si>
  <si>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</si>
  <si>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</si>
  <si>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</si>
  <si>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</si>
  <si>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</si>
  <si>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</si>
  <si>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</si>
  <si>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</si>
  <si>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</si>
  <si>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</si>
  <si>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</si>
  <si>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</si>
  <si>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</si>
  <si>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</si>
  <si>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</si>
  <si>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</si>
  <si>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</si>
  <si>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</si>
  <si>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</si>
  <si>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</si>
  <si>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</si>
  <si>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</si>
  <si>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</si>
  <si>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</si>
  <si>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</si>
  <si>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</si>
  <si>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</si>
  <si>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</si>
  <si>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</si>
  <si>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</si>
  <si>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</si>
  <si>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</si>
  <si>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</si>
  <si>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</si>
  <si>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</si>
  <si>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</si>
  <si>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</si>
  <si>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</si>
  <si>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</si>
  <si>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</si>
  <si>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</si>
  <si>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</si>
  <si>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</si>
  <si>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</si>
  <si>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</si>
  <si>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</si>
  <si>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</si>
  <si>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</si>
  <si>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</si>
  <si>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</si>
  <si>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</si>
  <si>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</si>
  <si>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</si>
  <si>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</si>
  <si>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</si>
  <si>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</si>
  <si>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</si>
  <si>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</si>
  <si>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</si>
  <si>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</si>
  <si>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</si>
  <si>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</si>
  <si>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</si>
  <si>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</si>
  <si>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</si>
  <si>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</si>
  <si>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</si>
  <si>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</si>
  <si>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</si>
  <si>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</si>
  <si>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</si>
  <si>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</si>
  <si>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</si>
  <si>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</si>
  <si>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</si>
  <si>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</si>
  <si>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</si>
  <si>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</si>
  <si>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</si>
  <si>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</si>
  <si>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</si>
  <si>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</si>
  <si>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</si>
  <si>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</si>
  <si>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</si>
  <si>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</si>
  <si>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</si>
  <si>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</si>
  <si>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</si>
  <si>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</si>
  <si>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</si>
  <si>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</si>
  <si>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</si>
  <si>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</si>
  <si>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</si>
  <si>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</si>
  <si>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</si>
  <si>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</si>
  <si>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</si>
  <si>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</si>
  <si>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</si>
  <si>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</si>
  <si>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</si>
  <si>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</si>
  <si>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</si>
  <si>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</si>
  <si>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</si>
  <si>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</si>
  <si>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</si>
  <si>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</si>
  <si>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</si>
  <si>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</si>
  <si>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</si>
  <si>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</si>
  <si>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</si>
  <si>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</si>
  <si>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</si>
  <si>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</si>
  <si>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</si>
  <si>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</si>
  <si>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</si>
  <si>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</si>
  <si>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</si>
  <si>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</si>
  <si>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</si>
  <si>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</si>
  <si>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</si>
  <si>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</si>
  <si>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</si>
  <si>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</si>
  <si>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</si>
  <si>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</si>
  <si>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</si>
  <si>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</si>
  <si>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</si>
  <si>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</si>
  <si>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</si>
  <si>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</si>
  <si>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</si>
  <si>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</si>
  <si>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</si>
  <si>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</si>
  <si>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</si>
  <si>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</si>
  <si>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</si>
  <si>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</si>
  <si>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</si>
  <si>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</si>
  <si>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</si>
  <si>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</si>
  <si>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</si>
  <si>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</si>
  <si>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</si>
  <si>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</si>
  <si>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</si>
  <si>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</si>
  <si>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</si>
  <si>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</si>
  <si>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</si>
  <si>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</si>
  <si>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</si>
  <si>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</si>
  <si>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</si>
  <si>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</si>
  <si>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</si>
  <si>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</si>
  <si>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</si>
  <si>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</si>
  <si>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</si>
  <si>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</si>
  <si>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</si>
  <si>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</si>
  <si>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</si>
  <si>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</si>
  <si>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</si>
  <si>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</si>
  <si>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</si>
  <si>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</si>
  <si>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</si>
  <si>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</si>
  <si>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</si>
  <si>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</si>
  <si>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</si>
  <si>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</si>
  <si>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</si>
  <si>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</si>
  <si>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</si>
  <si>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</si>
  <si>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</si>
  <si>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</si>
  <si>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</si>
  <si>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</si>
  <si>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</si>
  <si>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</si>
  <si>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</si>
  <si>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</si>
  <si>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</si>
  <si>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</si>
  <si>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</si>
  <si>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</si>
  <si>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</si>
  <si>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</si>
  <si>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</si>
  <si>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</si>
  <si>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</si>
  <si>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</si>
  <si>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</si>
  <si>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</si>
  <si>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</si>
  <si>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</si>
  <si>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</si>
  <si>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</si>
  <si>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</si>
  <si>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</si>
  <si>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</si>
  <si>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</si>
  <si>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</si>
  <si>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</si>
  <si>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</si>
  <si>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</si>
  <si>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</si>
  <si>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</si>
  <si>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</si>
  <si>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</si>
  <si>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</si>
  <si>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</si>
  <si>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</si>
  <si>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</si>
  <si>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</si>
  <si>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</si>
  <si>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</si>
  <si>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</si>
  <si>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</si>
  <si>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</si>
  <si>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</si>
  <si>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</si>
  <si>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</si>
  <si>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</si>
  <si>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</si>
  <si>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</si>
  <si>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</si>
  <si>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</si>
  <si>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</si>
  <si>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</si>
  <si>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</si>
  <si>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</si>
  <si>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</si>
  <si>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</si>
  <si>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</si>
  <si>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</si>
  <si>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</si>
  <si>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</si>
  <si>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</si>
  <si>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</si>
  <si>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</si>
  <si>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</si>
  <si>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</si>
  <si>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</si>
  <si>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</si>
  <si>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</si>
  <si>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</si>
  <si>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</si>
  <si>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</si>
  <si>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</si>
  <si>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</si>
  <si>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</si>
  <si>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</si>
  <si>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</si>
  <si>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</si>
  <si>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</si>
  <si>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</si>
  <si>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</si>
  <si>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</si>
  <si>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</si>
  <si>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</si>
  <si>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</si>
  <si>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</si>
  <si>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</si>
  <si>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</si>
  <si>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</si>
  <si>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</si>
  <si>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</si>
  <si>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</si>
  <si>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</si>
  <si>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</si>
  <si>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</si>
  <si>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</si>
  <si>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</si>
  <si>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</si>
  <si>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</si>
  <si>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</si>
  <si>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</si>
  <si>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</si>
  <si>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</si>
  <si>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</si>
  <si>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</si>
  <si>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</si>
  <si>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</si>
  <si>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</si>
  <si>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</si>
  <si>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</si>
  <si>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</si>
  <si>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</si>
  <si>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</si>
  <si>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</si>
  <si>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</si>
  <si>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</si>
  <si>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</si>
  <si>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</si>
  <si>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</si>
  <si>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</si>
  <si>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</si>
  <si>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</si>
  <si>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</si>
  <si>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</si>
  <si>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</si>
  <si>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</si>
  <si>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</si>
  <si>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</si>
  <si>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</si>
  <si>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</si>
  <si>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</si>
  <si>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</si>
  <si>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</si>
  <si>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</si>
  <si>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</si>
  <si>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</si>
  <si>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</si>
  <si>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</si>
  <si>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</si>
  <si>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</si>
  <si>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</si>
  <si>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</si>
  <si>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</si>
  <si>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</si>
  <si>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</si>
  <si>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</si>
  <si>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</si>
  <si>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</si>
  <si>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</si>
  <si>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</si>
  <si>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</si>
  <si>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</si>
  <si>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</si>
  <si>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</si>
  <si>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</si>
  <si>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</si>
  <si>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</si>
  <si>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</si>
  <si>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</si>
  <si>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</si>
  <si>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</si>
  <si>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</si>
  <si>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</si>
  <si>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</si>
  <si>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</si>
  <si>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</si>
  <si>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</si>
  <si>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</si>
  <si>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</si>
  <si>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</si>
  <si>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</si>
  <si>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</si>
  <si>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</si>
  <si>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</si>
  <si>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</si>
  <si>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</si>
  <si>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</si>
  <si>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</si>
  <si>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</si>
  <si>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</si>
  <si>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</si>
  <si>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</si>
  <si>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</si>
  <si>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</si>
  <si>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</si>
  <si>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</si>
  <si>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</si>
  <si>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</si>
  <si>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</si>
  <si>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</si>
  <si>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</si>
  <si>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</si>
  <si>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</si>
  <si>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</si>
  <si>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</si>
  <si>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</si>
  <si>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</si>
  <si>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</si>
  <si>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</si>
  <si>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</si>
  <si>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</si>
  <si>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</si>
  <si>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</si>
  <si>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</si>
  <si>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</si>
  <si>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</si>
  <si>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</si>
  <si>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</si>
  <si>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</si>
  <si>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</si>
  <si>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</si>
  <si>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</si>
  <si>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</si>
  <si>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</si>
  <si>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</si>
  <si>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</si>
  <si>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</si>
  <si>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</si>
  <si>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</si>
  <si>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</si>
  <si>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</si>
  <si>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</si>
  <si>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</si>
  <si>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</si>
  <si>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</si>
  <si>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</si>
  <si>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</si>
  <si>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</si>
  <si>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</si>
  <si>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</si>
  <si>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</si>
  <si>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</si>
  <si>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</si>
  <si>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</si>
  <si>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</si>
  <si>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</si>
  <si>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</si>
  <si>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</si>
  <si>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</si>
  <si>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</si>
  <si>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</si>
  <si>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</si>
  <si>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</si>
  <si>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</si>
  <si>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</si>
  <si>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</si>
  <si>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</si>
  <si>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</si>
  <si>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</si>
  <si>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</si>
  <si>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</si>
  <si>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</si>
  <si>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</si>
  <si>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</si>
  <si>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</si>
  <si>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</si>
  <si>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</si>
  <si>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</si>
  <si>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</si>
  <si>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</si>
  <si>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</si>
  <si>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</si>
  <si>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</si>
  <si>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</si>
  <si>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</si>
  <si>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</si>
  <si>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</si>
  <si>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</si>
  <si>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</si>
  <si>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</si>
  <si>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</si>
  <si>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</si>
  <si>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</si>
  <si>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</si>
  <si>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</si>
  <si>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</si>
  <si>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</si>
  <si>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</si>
  <si>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</si>
  <si>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</si>
  <si>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</si>
  <si>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</si>
  <si>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</si>
  <si>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</si>
  <si>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</si>
  <si>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</si>
  <si>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</si>
  <si>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</si>
  <si>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</si>
  <si>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</si>
  <si>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</si>
  <si>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</si>
  <si>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</si>
  <si>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</si>
  <si>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</si>
  <si>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</si>
  <si>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</si>
  <si>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</si>
  <si>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</si>
  <si>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</si>
  <si>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</si>
  <si>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</si>
  <si>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</si>
  <si>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</si>
  <si>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</si>
  <si>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</si>
  <si>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</si>
  <si>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</si>
  <si>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</si>
  <si>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</si>
  <si>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</si>
  <si>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</si>
  <si>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</si>
  <si>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</si>
  <si>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</si>
  <si>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</si>
  <si>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</si>
  <si>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</si>
  <si>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</si>
  <si>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</si>
  <si>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</si>
  <si>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</si>
  <si>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</si>
  <si>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</si>
  <si>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</si>
  <si>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</si>
  <si>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</si>
  <si>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</si>
  <si>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</si>
  <si>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</si>
  <si>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</si>
  <si>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</si>
  <si>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</si>
  <si>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</si>
  <si>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</si>
  <si>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</si>
  <si>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</si>
  <si>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</si>
  <si>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</si>
  <si>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</si>
  <si>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</si>
  <si>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</si>
  <si>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</si>
  <si>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</si>
  <si>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</si>
  <si>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</si>
  <si>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</si>
  <si>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</si>
  <si>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</si>
  <si>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</si>
  <si>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</si>
  <si>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</si>
  <si>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</si>
  <si>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</si>
  <si>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</si>
  <si>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</si>
  <si>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</si>
  <si>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</si>
  <si>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</si>
  <si>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</si>
  <si>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</si>
  <si>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</si>
  <si>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</si>
  <si>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</si>
  <si>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</si>
  <si>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</si>
  <si>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</si>
  <si>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</si>
  <si>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</si>
  <si>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</si>
  <si>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</si>
  <si>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</si>
  <si>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</si>
  <si>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</si>
  <si>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</si>
  <si>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</si>
  <si>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</si>
  <si>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</si>
  <si>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</si>
  <si>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</si>
  <si>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</si>
  <si>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</si>
  <si>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</si>
  <si>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</si>
  <si>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</si>
  <si>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</si>
  <si>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</si>
  <si>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</si>
  <si>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</si>
  <si>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</si>
  <si>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</si>
  <si>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</si>
  <si>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</si>
  <si>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</si>
  <si>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</si>
  <si>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</si>
  <si>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</si>
  <si>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</si>
  <si>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</si>
  <si>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</si>
  <si>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</si>
  <si>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</si>
  <si>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</si>
  <si>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</si>
  <si>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</si>
  <si>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</si>
  <si>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</si>
  <si>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</si>
  <si>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</si>
  <si>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</si>
  <si>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</si>
  <si>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</si>
  <si>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</si>
  <si>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</si>
  <si>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</si>
  <si>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</si>
  <si>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</si>
  <si>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</si>
  <si>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</si>
  <si>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</si>
  <si>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</si>
  <si>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</si>
  <si>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</si>
  <si>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</si>
  <si>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</si>
  <si>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</si>
  <si>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</si>
  <si>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</si>
  <si>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</si>
  <si>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</si>
  <si>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</si>
  <si>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</si>
  <si>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</si>
  <si>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</si>
  <si>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</si>
  <si>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</si>
  <si>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</si>
  <si>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</si>
  <si>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</si>
  <si>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</si>
  <si>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</si>
  <si>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</si>
  <si>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</si>
  <si>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</si>
  <si>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</si>
  <si>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</si>
  <si>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</si>
  <si>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</si>
  <si>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</si>
  <si>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</si>
  <si>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</si>
  <si>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</si>
  <si>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</si>
  <si>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</si>
  <si>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</si>
  <si>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</si>
  <si>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</si>
  <si>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</si>
  <si>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</si>
  <si>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</si>
  <si>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</si>
  <si>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</si>
  <si>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</si>
  <si>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</si>
  <si>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</si>
  <si>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</si>
  <si>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</si>
  <si>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</si>
  <si>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</si>
  <si>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</si>
  <si>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</si>
  <si>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</si>
  <si>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</si>
  <si>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</si>
  <si>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</si>
  <si>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</si>
  <si>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</si>
  <si>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</si>
  <si>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</si>
  <si>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</si>
  <si>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</si>
  <si>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</si>
  <si>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</si>
  <si>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</si>
  <si>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</si>
  <si>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</si>
  <si>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</si>
  <si>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</si>
  <si>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</si>
  <si>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</si>
  <si>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</si>
  <si>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</si>
  <si>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</si>
  <si>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</si>
  <si>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</si>
  <si>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</si>
  <si>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</si>
  <si>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</si>
  <si>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</si>
  <si>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</si>
  <si>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</si>
  <si>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</si>
  <si>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</si>
  <si>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</si>
  <si>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</si>
  <si>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</si>
  <si>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</si>
  <si>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</si>
  <si>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</si>
  <si>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</si>
  <si>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</si>
  <si>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</si>
  <si>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</si>
  <si>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</si>
  <si>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</si>
  <si>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</si>
  <si>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</si>
  <si>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</si>
  <si>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</si>
  <si>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</si>
  <si>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</si>
  <si>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</si>
  <si>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</si>
  <si>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</si>
  <si>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</si>
  <si>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</si>
  <si>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</si>
  <si>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</si>
  <si>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</si>
  <si>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</si>
  <si>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</si>
  <si>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</si>
  <si>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</si>
  <si>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</si>
  <si>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</si>
  <si>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</si>
  <si>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</si>
  <si>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</si>
  <si>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</si>
  <si>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</si>
  <si>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</si>
  <si>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</si>
  <si>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</si>
  <si>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</si>
  <si>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</si>
  <si>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</si>
  <si>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</si>
  <si>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</si>
  <si>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</si>
  <si>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</si>
  <si>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</si>
  <si>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</si>
  <si>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</si>
  <si>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</si>
  <si>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</si>
  <si>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</si>
  <si>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</si>
  <si>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</si>
  <si>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</si>
  <si>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</si>
  <si>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</si>
  <si>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</si>
  <si>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</si>
  <si>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</si>
  <si>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</si>
  <si>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</si>
  <si>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</si>
  <si>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</si>
  <si>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</si>
  <si>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</si>
  <si>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</si>
  <si>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</si>
  <si>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</si>
  <si>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</si>
  <si>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</si>
  <si>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</si>
  <si>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</si>
  <si>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</si>
  <si>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</si>
  <si>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</si>
  <si>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</si>
  <si>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</si>
  <si>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</si>
  <si>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</si>
  <si>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</si>
  <si>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</si>
  <si>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</si>
  <si>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</si>
  <si>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</si>
  <si>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</si>
  <si>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</si>
  <si>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</si>
  <si>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</si>
  <si>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</si>
  <si>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</si>
  <si>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</si>
  <si>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</si>
  <si>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</si>
  <si>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</si>
  <si>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</si>
  <si>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</si>
  <si>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</si>
  <si>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</si>
  <si>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</si>
  <si>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</si>
  <si>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</si>
  <si>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</si>
  <si>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</si>
  <si>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</si>
  <si>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</si>
  <si>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</si>
  <si>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</si>
  <si>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</si>
  <si>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</si>
  <si>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</si>
  <si>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</si>
  <si>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</si>
  <si>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</si>
  <si>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</si>
  <si>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</si>
  <si>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</si>
  <si>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</si>
  <si>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</si>
  <si>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</si>
  <si>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</si>
  <si>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</si>
  <si>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</si>
  <si>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</si>
  <si>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</si>
  <si>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</si>
  <si>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</si>
  <si>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</si>
  <si>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</si>
  <si>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</si>
  <si>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</si>
  <si>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</si>
  <si>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</si>
  <si>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</si>
  <si>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</si>
  <si>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</si>
  <si>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</si>
  <si>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</si>
  <si>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</si>
  <si>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</si>
  <si>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</si>
  <si>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</si>
  <si>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</si>
  <si>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</si>
  <si>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</si>
  <si>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</si>
  <si>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</si>
  <si>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</si>
  <si>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</si>
  <si>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</si>
  <si>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</si>
  <si>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</si>
  <si>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</si>
  <si>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</si>
  <si>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</si>
  <si>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</si>
  <si>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</si>
  <si>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</si>
  <si>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</si>
  <si>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</si>
  <si>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</si>
  <si>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</si>
  <si>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</si>
  <si>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</si>
  <si>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</si>
  <si>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</si>
  <si>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</si>
  <si>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</si>
  <si>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</si>
  <si>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</si>
  <si>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</si>
  <si>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</si>
  <si>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</si>
  <si>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</si>
  <si>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</si>
  <si>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</si>
  <si>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</si>
  <si>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</si>
  <si>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</si>
  <si>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</si>
  <si>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</si>
  <si>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</si>
  <si>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</si>
  <si>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</si>
  <si>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</si>
  <si>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</si>
  <si>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</si>
  <si>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</si>
  <si>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</si>
  <si>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</si>
  <si>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</si>
  <si>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</si>
  <si>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</si>
  <si>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</si>
  <si>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</si>
  <si>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</si>
  <si>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</si>
  <si>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</si>
  <si>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</si>
  <si>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</si>
  <si>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</si>
  <si>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</si>
  <si>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</si>
  <si>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</si>
  <si>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</si>
  <si>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</si>
  <si>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</si>
  <si>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</si>
  <si>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</si>
  <si>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</si>
  <si>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</si>
  <si>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</si>
  <si>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</si>
  <si>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</si>
  <si>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</si>
  <si>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</si>
  <si>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</si>
  <si>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</si>
  <si>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</si>
  <si>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</si>
  <si>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</si>
  <si>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</si>
  <si>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</si>
  <si>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</si>
  <si>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</si>
  <si>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</si>
  <si>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</si>
  <si>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</si>
  <si>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</si>
  <si>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</si>
  <si>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</si>
  <si>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</si>
  <si>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</si>
  <si>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</si>
  <si>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</si>
  <si>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</si>
  <si>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</si>
  <si>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</si>
  <si>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</si>
  <si>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</si>
  <si>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</si>
  <si>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</si>
  <si>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</si>
  <si>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</si>
  <si>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</si>
  <si>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</si>
  <si>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</si>
  <si>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</si>
  <si>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</si>
  <si>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</si>
  <si>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</si>
  <si>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</si>
  <si>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</si>
  <si>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</si>
  <si>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</si>
  <si>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</si>
  <si>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</si>
  <si>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</si>
  <si>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</si>
  <si>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</si>
  <si>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</si>
  <si>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</si>
  <si>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</si>
  <si>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</si>
  <si>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</si>
  <si>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</si>
  <si>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</si>
  <si>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</si>
  <si>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</si>
  <si>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</si>
  <si>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</si>
  <si>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</si>
  <si>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</si>
  <si>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</si>
  <si>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</si>
  <si>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</si>
  <si>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</si>
  <si>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</si>
  <si>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</si>
  <si>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</si>
  <si>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</si>
  <si>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</si>
  <si>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</si>
  <si>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</si>
  <si>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</si>
  <si>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</si>
  <si>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</si>
  <si>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</si>
  <si>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</si>
  <si>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</si>
  <si>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</si>
  <si>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</si>
  <si>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</si>
  <si>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</si>
  <si>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</si>
  <si>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</si>
  <si>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</si>
  <si>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</si>
  <si>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</si>
  <si>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</si>
  <si>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</si>
  <si>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</si>
  <si>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</si>
  <si>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</si>
  <si>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</si>
  <si>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</si>
  <si>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</si>
  <si>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</si>
  <si>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</si>
  <si>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</si>
  <si>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</si>
  <si>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</si>
  <si>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</si>
  <si>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</si>
  <si>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</si>
  <si>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</si>
  <si>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</si>
  <si>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</si>
  <si>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</si>
  <si>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</si>
  <si>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</si>
  <si>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</si>
  <si>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</si>
  <si>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</si>
  <si>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</si>
  <si>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</si>
  <si>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</si>
  <si>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</si>
  <si>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</si>
  <si>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</si>
  <si>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</si>
  <si>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</si>
  <si>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</si>
  <si>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</si>
  <si>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</si>
  <si>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</si>
  <si>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</si>
  <si>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</si>
  <si>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</si>
  <si>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</si>
  <si>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</si>
  <si>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</si>
  <si>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</si>
  <si>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</si>
  <si>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</si>
  <si>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</si>
  <si>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</si>
  <si>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</si>
  <si>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</si>
  <si>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</si>
  <si>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</si>
  <si>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</si>
  <si>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</si>
  <si>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</si>
  <si>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</si>
  <si>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</si>
  <si>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</si>
  <si>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</si>
  <si>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</si>
  <si>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</si>
  <si>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</si>
  <si>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</si>
  <si>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</si>
  <si>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</si>
  <si>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</si>
  <si>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</si>
  <si>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</si>
  <si>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</si>
  <si>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</si>
  <si>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</si>
  <si>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</si>
  <si>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</si>
  <si>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</si>
  <si>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</si>
  <si>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</si>
  <si>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</si>
  <si>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</si>
  <si>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</si>
  <si>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</si>
  <si>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</si>
  <si>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</si>
  <si>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</si>
  <si>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</si>
  <si>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</si>
  <si>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</si>
  <si>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</si>
  <si>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</si>
  <si>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</si>
  <si>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</si>
  <si>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</si>
  <si>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</si>
  <si>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</si>
  <si>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</si>
  <si>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</si>
  <si>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</si>
  <si>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</si>
  <si>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</si>
  <si>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</si>
  <si>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</si>
  <si>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</si>
  <si>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</si>
  <si>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</si>
  <si>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</si>
  <si>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</si>
  <si>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</si>
  <si>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</si>
  <si>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</si>
  <si>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</si>
  <si>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</si>
  <si>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</si>
  <si>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</si>
  <si>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</si>
  <si>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</si>
  <si>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</si>
  <si>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</si>
  <si>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</si>
  <si>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</si>
  <si>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</si>
  <si>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</si>
  <si>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</si>
  <si>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</si>
  <si>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</si>
  <si>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</si>
  <si>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</si>
  <si>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</si>
  <si>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</si>
  <si>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</si>
  <si>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</si>
  <si>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</si>
  <si>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</si>
  <si>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</si>
  <si>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</si>
  <si>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</si>
  <si>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</si>
  <si>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</si>
  <si>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</si>
  <si>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</si>
  <si>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</si>
  <si>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</si>
  <si>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</si>
  <si>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</si>
  <si>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</si>
  <si>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</si>
  <si>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</si>
  <si>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</si>
  <si>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</si>
  <si>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</si>
  <si>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</si>
  <si>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</si>
  <si>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</si>
  <si>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</si>
  <si>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</si>
  <si>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</si>
  <si>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</si>
  <si>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</si>
  <si>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</si>
  <si>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</si>
  <si>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</si>
  <si>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</si>
  <si>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</si>
  <si>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</si>
  <si>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</si>
  <si>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</si>
  <si>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</si>
  <si>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</si>
  <si>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</si>
  <si>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</si>
  <si>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</si>
  <si>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</si>
  <si>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</si>
  <si>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</si>
  <si>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</si>
  <si>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</si>
  <si>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</si>
  <si>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</si>
  <si>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</si>
  <si>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</si>
  <si>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</si>
  <si>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</si>
  <si>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</si>
  <si>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</si>
  <si>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</si>
  <si>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</si>
  <si>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</si>
  <si>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</si>
  <si>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</si>
  <si>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</si>
  <si>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</si>
  <si>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</si>
  <si>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</si>
  <si>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</si>
  <si>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</si>
  <si>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</si>
  <si>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</si>
  <si>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</si>
  <si>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</si>
  <si>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</si>
  <si>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</si>
  <si>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</si>
  <si>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</si>
  <si>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</si>
  <si>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</si>
  <si>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</si>
  <si>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</si>
  <si>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</si>
  <si>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</si>
  <si>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</si>
  <si>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</si>
  <si>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</si>
  <si>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</si>
  <si>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</si>
  <si>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</si>
  <si>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</si>
  <si>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</si>
  <si>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</si>
  <si>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</si>
  <si>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</si>
  <si>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</si>
  <si>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</si>
  <si>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</si>
  <si>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</si>
  <si>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</si>
  <si>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</si>
  <si>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</si>
  <si>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</si>
  <si>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</si>
  <si>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</si>
  <si>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</si>
  <si>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</si>
  <si>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</si>
  <si>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</si>
  <si>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</si>
  <si>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</si>
  <si>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</si>
  <si>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</si>
  <si>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</si>
  <si>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</si>
  <si>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</si>
  <si>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</si>
  <si>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</si>
  <si>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</si>
  <si>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</si>
  <si>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</si>
  <si>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</si>
  <si>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</si>
  <si>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</si>
  <si>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</si>
  <si>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</si>
  <si>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</si>
  <si>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</si>
  <si>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</si>
  <si>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</si>
  <si>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</si>
  <si>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</si>
  <si>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</si>
  <si>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</si>
  <si>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</si>
  <si>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</si>
  <si>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</si>
  <si>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</si>
  <si>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</si>
  <si>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</si>
  <si>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</si>
  <si>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</si>
  <si>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</si>
  <si>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</si>
  <si>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</si>
  <si>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</si>
  <si>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</si>
  <si>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</si>
  <si>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</si>
  <si>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</si>
  <si>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</si>
  <si>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</si>
  <si>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</si>
  <si>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</si>
  <si>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</si>
  <si>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</si>
  <si>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</si>
  <si>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</si>
  <si>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</si>
  <si>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</si>
  <si>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</si>
  <si>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</si>
  <si>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</si>
  <si>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</si>
  <si>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</si>
  <si>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</si>
  <si>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</si>
  <si>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</si>
  <si>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</si>
  <si>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</si>
  <si>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</si>
  <si>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</si>
  <si>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</si>
  <si>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</si>
  <si>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</si>
  <si>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</si>
  <si>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</si>
  <si>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</si>
  <si>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</si>
  <si>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</si>
  <si>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</si>
  <si>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</si>
  <si>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</si>
  <si>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</si>
  <si>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</si>
  <si>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</si>
  <si>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</si>
  <si>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</si>
  <si>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</si>
  <si>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</si>
  <si>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</si>
  <si>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</si>
  <si>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</si>
  <si>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</si>
  <si>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</si>
  <si>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</si>
  <si>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</si>
  <si>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</si>
  <si>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</si>
  <si>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</si>
  <si>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</si>
  <si>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</si>
  <si>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</si>
  <si>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</si>
  <si>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</si>
  <si>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</si>
  <si>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</si>
  <si>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</si>
  <si>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</si>
  <si>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</si>
  <si>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</si>
  <si>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</si>
  <si>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</si>
  <si>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</si>
  <si>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</si>
  <si>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</si>
  <si>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</si>
  <si>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</si>
  <si>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</si>
  <si>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</si>
  <si>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</si>
  <si>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</si>
  <si>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</si>
  <si>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</si>
  <si>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</si>
  <si>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</si>
  <si>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</si>
  <si>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</si>
  <si>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</si>
  <si>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</si>
  <si>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</si>
  <si>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</si>
  <si>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</si>
  <si>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</si>
  <si>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</si>
  <si>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</si>
  <si>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</si>
  <si>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</si>
  <si>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</si>
  <si>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</si>
  <si>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</si>
  <si>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</si>
  <si>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</si>
  <si>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</si>
  <si>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</si>
  <si>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</si>
  <si>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</si>
  <si>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</si>
  <si>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</si>
  <si>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</si>
  <si>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</si>
  <si>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</si>
  <si>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</si>
  <si>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</si>
  <si>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</si>
  <si>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</si>
  <si>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</si>
  <si>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</si>
  <si>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</si>
  <si>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</si>
  <si>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</si>
  <si>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</si>
  <si>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</si>
  <si>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</si>
  <si>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</si>
  <si>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</si>
  <si>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</si>
  <si>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</si>
  <si>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</si>
  <si>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</si>
  <si>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</si>
  <si>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</si>
  <si>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</si>
  <si>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</si>
  <si>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</si>
  <si>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</si>
  <si>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</si>
  <si>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</si>
  <si>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</si>
  <si>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</si>
  <si>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</si>
  <si>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</si>
  <si>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</si>
  <si>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</si>
  <si>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</si>
  <si>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</si>
  <si>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</si>
  <si>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</si>
  <si>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</si>
  <si>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</si>
  <si>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</si>
  <si>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</si>
  <si>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</si>
  <si>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</si>
  <si>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</si>
  <si>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</si>
  <si>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</si>
  <si>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</si>
  <si>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</si>
  <si>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</si>
  <si>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</si>
  <si>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</si>
  <si>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</si>
  <si>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</si>
  <si>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</si>
  <si>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</si>
  <si>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</si>
  <si>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</si>
  <si>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</si>
  <si>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</si>
  <si>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</si>
  <si>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</si>
  <si>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</si>
  <si>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</si>
  <si>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</si>
  <si>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</si>
  <si>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</si>
  <si>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</si>
  <si>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</si>
  <si>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</si>
  <si>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</si>
  <si>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</si>
  <si>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</si>
  <si>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</si>
  <si>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</si>
  <si>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</si>
  <si>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</si>
  <si>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</si>
  <si>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</si>
  <si>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</si>
  <si>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</si>
  <si>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</si>
  <si>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</si>
  <si>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</si>
  <si>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</si>
  <si>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</si>
  <si>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</si>
  <si>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</si>
  <si>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</si>
  <si>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</si>
  <si>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</si>
  <si>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</si>
  <si>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</si>
  <si>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</si>
  <si>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</si>
  <si>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</si>
  <si>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</si>
  <si>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</si>
  <si>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</si>
  <si>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</si>
  <si>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</si>
  <si>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</si>
  <si>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</si>
  <si>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</si>
  <si>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</si>
  <si>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</si>
  <si>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</si>
  <si>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</si>
  <si>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</si>
  <si>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</si>
  <si>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</si>
  <si>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</si>
  <si>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</si>
  <si>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</si>
  <si>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</si>
  <si>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</si>
  <si>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</si>
  <si>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</si>
  <si>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</si>
  <si>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</si>
  <si>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</si>
  <si>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</si>
  <si>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</si>
  <si>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</si>
  <si>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</si>
  <si>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</si>
  <si>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</si>
  <si>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</si>
  <si>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</si>
  <si>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</si>
  <si>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</si>
  <si>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</si>
  <si>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</si>
  <si>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</si>
  <si>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</si>
  <si>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</si>
  <si>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</si>
  <si>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</si>
  <si>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</si>
  <si>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</si>
  <si>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</si>
  <si>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</si>
  <si>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</si>
  <si>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</si>
  <si>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</si>
  <si>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</si>
  <si>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</si>
  <si>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</si>
  <si>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</si>
  <si>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</si>
  <si>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</si>
  <si>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</si>
  <si>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</si>
  <si>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</si>
  <si>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</si>
  <si>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</si>
  <si>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</si>
  <si>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</si>
  <si>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</si>
  <si>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</si>
  <si>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</si>
  <si>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</si>
  <si>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</si>
  <si>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</si>
  <si>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</si>
  <si>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</si>
  <si>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</si>
  <si>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</si>
  <si>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</si>
  <si>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</si>
  <si>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</si>
  <si>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</si>
  <si>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</si>
  <si>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</si>
  <si>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</si>
  <si>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</si>
  <si>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</si>
  <si>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</si>
  <si>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</si>
  <si>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</si>
  <si>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</si>
  <si>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</si>
  <si>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</si>
  <si>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</si>
  <si>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</si>
  <si>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</si>
  <si>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</si>
  <si>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</si>
  <si>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</si>
  <si>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</si>
  <si>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</si>
  <si>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</si>
  <si>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</si>
  <si>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</si>
  <si>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</si>
  <si>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</si>
  <si>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</si>
  <si>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</si>
  <si>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</si>
  <si>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</si>
  <si>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</si>
  <si>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</si>
  <si>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</si>
  <si>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</si>
  <si>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</si>
  <si>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</si>
  <si>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</si>
  <si>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</si>
  <si>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</si>
  <si>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</si>
  <si>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</si>
  <si>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</si>
  <si>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</si>
  <si>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</si>
  <si>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</si>
  <si>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</si>
  <si>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</si>
  <si>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</si>
  <si>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</si>
  <si>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</si>
  <si>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</si>
  <si>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</si>
  <si>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</si>
  <si>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</si>
  <si>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</si>
  <si>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</si>
  <si>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</si>
  <si>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</si>
  <si>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</si>
  <si>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</si>
  <si>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</si>
  <si>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</si>
  <si>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</si>
  <si>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</si>
  <si>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</si>
  <si>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</si>
  <si>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</si>
  <si>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</si>
  <si>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</si>
  <si>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</si>
  <si>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</si>
  <si>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</si>
  <si>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</si>
  <si>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</si>
  <si>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</si>
  <si>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</si>
  <si>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</si>
  <si>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</si>
  <si>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</si>
  <si>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</si>
  <si>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</si>
  <si>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</si>
  <si>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</si>
  <si>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</si>
  <si>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</si>
  <si>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</si>
  <si>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</si>
  <si>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</si>
  <si>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</si>
  <si>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</si>
  <si>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</si>
  <si>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</si>
  <si>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</si>
  <si>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</si>
  <si>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</si>
  <si>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</si>
  <si>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</si>
  <si>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</si>
  <si>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</si>
  <si>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</si>
  <si>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</si>
  <si>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</si>
  <si>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</si>
  <si>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</si>
  <si>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</si>
  <si>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</si>
  <si>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</si>
  <si>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</si>
  <si>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</si>
  <si>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</si>
  <si>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</si>
  <si>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</si>
  <si>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</si>
  <si>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</si>
  <si>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</si>
  <si>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</si>
  <si>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</si>
  <si>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</si>
  <si>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</si>
  <si>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</si>
  <si>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</si>
  <si>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</si>
  <si>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</si>
  <si>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</si>
  <si>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</si>
  <si>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</si>
  <si>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</si>
  <si>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</si>
  <si>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</si>
  <si>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</si>
  <si>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</si>
  <si>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</si>
  <si>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</si>
  <si>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</si>
  <si>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</si>
  <si>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</si>
  <si>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</si>
  <si>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</si>
  <si>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</si>
  <si>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</si>
  <si>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</si>
  <si>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</si>
  <si>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</si>
  <si>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</si>
  <si>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</si>
  <si>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</si>
  <si>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</si>
  <si>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</si>
  <si>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</si>
  <si>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</si>
  <si>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</si>
  <si>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</si>
  <si>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</si>
  <si>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</si>
  <si>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</si>
  <si>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</si>
  <si>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</si>
  <si>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</si>
  <si>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</si>
  <si>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</si>
  <si>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</si>
  <si>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</si>
  <si>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</si>
  <si>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</si>
  <si>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</si>
  <si>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</si>
  <si>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</si>
  <si>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</si>
  <si>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</si>
  <si>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</si>
  <si>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</si>
  <si>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</si>
  <si>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</si>
  <si>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</si>
  <si>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</si>
  <si>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</si>
  <si>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</si>
  <si>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</si>
  <si>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</si>
  <si>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</si>
  <si>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</si>
  <si>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</si>
  <si>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</si>
  <si>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</si>
  <si>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</si>
  <si>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</si>
  <si>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</si>
  <si>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</si>
  <si>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</si>
  <si>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</si>
  <si>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</si>
  <si>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</si>
  <si>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</si>
  <si>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</si>
  <si>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</si>
  <si>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</si>
  <si>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</si>
  <si>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</si>
  <si>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</si>
  <si>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</si>
  <si>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</si>
  <si>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</si>
  <si>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</si>
  <si>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</si>
  <si>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</si>
  <si>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</si>
  <si>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</si>
  <si>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</si>
  <si>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</si>
  <si>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</si>
  <si>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</si>
  <si>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</si>
  <si>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</si>
  <si>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</si>
  <si>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</si>
  <si>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</si>
  <si>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</si>
  <si>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</si>
  <si>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</si>
  <si>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</si>
  <si>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</si>
  <si>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</si>
  <si>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</si>
  <si>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</si>
  <si>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</si>
  <si>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</si>
  <si>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</si>
  <si>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</si>
  <si>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</si>
  <si>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</si>
  <si>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</si>
  <si>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</si>
  <si>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</si>
  <si>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</si>
  <si>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</si>
  <si>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</si>
  <si>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</si>
  <si>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</si>
  <si>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</si>
  <si>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</si>
  <si>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</si>
  <si>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</si>
  <si>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</si>
  <si>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</si>
  <si>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</si>
  <si>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</si>
  <si>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</si>
  <si>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</si>
  <si>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</si>
  <si>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</si>
  <si>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</si>
  <si>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</si>
  <si>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</si>
  <si>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</si>
  <si>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</si>
  <si>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</si>
  <si>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</si>
  <si>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</si>
  <si>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</si>
  <si>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</si>
  <si>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</si>
  <si>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</si>
  <si>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</si>
  <si>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</si>
  <si>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</si>
  <si>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</si>
  <si>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</si>
  <si>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</si>
  <si>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</si>
  <si>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</si>
  <si>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</si>
  <si>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</si>
  <si>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</si>
  <si>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</si>
  <si>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</si>
  <si>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</si>
  <si>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</si>
  <si>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</si>
  <si>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</si>
  <si>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</si>
  <si>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</si>
  <si>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</si>
  <si>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</si>
  <si>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</si>
  <si>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</si>
  <si>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</si>
  <si>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</si>
  <si>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</si>
  <si>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</si>
  <si>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</si>
  <si>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</si>
  <si>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</si>
  <si>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</si>
  <si>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</si>
  <si>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</si>
  <si>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</si>
  <si>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</si>
  <si>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</si>
  <si>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</si>
  <si>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</si>
  <si>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</si>
  <si>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</si>
  <si>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</si>
  <si>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</si>
  <si>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</si>
  <si>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</si>
  <si>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</si>
  <si>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</si>
  <si>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</si>
  <si>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</si>
  <si>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</si>
  <si>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</si>
  <si>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</si>
  <si>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</si>
  <si>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</si>
  <si>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</si>
  <si>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</si>
  <si>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</si>
  <si>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</si>
  <si>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</si>
  <si>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</si>
  <si>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</si>
  <si>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</si>
  <si>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</si>
  <si>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</si>
  <si>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</si>
  <si>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</si>
  <si>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</si>
  <si>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</si>
  <si>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</si>
  <si>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</si>
  <si>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</si>
  <si>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</si>
  <si>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</si>
  <si>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</si>
  <si>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</si>
  <si>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</si>
  <si>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</si>
  <si>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</si>
  <si>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</si>
  <si>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</si>
  <si>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</si>
  <si>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</si>
  <si>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</si>
  <si>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</si>
  <si>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</si>
  <si>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</si>
  <si>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</si>
  <si>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</si>
  <si>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</si>
  <si>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</si>
  <si>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</si>
  <si>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</si>
  <si>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</si>
  <si>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</si>
  <si>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</si>
  <si>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</si>
  <si>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</si>
  <si>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</si>
  <si>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</si>
  <si>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</si>
  <si>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</si>
  <si>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</si>
  <si>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</si>
  <si>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</si>
  <si>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</si>
  <si>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</si>
  <si>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</si>
  <si>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</si>
  <si>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</si>
  <si>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</si>
  <si>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</si>
  <si>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</si>
  <si>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</si>
  <si>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</si>
  <si>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</si>
  <si>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</si>
  <si>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</si>
  <si>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</si>
  <si>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</si>
  <si>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</si>
  <si>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</si>
  <si>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</si>
  <si>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</si>
  <si>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</si>
  <si>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</si>
  <si>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</si>
  <si>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</si>
  <si>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</si>
  <si>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</si>
  <si>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</si>
  <si>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</si>
  <si>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</si>
  <si>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</si>
  <si>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</si>
  <si>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</si>
  <si>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</si>
  <si>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</si>
  <si>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</si>
  <si>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</si>
  <si>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</si>
  <si>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</si>
  <si>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</si>
  <si>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</si>
  <si>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</si>
  <si>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</si>
  <si>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</si>
  <si>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</si>
  <si>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</si>
  <si>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</si>
  <si>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</si>
  <si>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</si>
  <si>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</si>
  <si>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</si>
  <si>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</si>
  <si>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</si>
  <si>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</si>
  <si>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</si>
  <si>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</si>
  <si>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</si>
  <si>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</si>
  <si>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</si>
  <si>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</si>
  <si>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</si>
  <si>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</si>
  <si>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</si>
  <si>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</si>
  <si>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</si>
  <si>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</si>
  <si>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</si>
  <si>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</si>
  <si>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</si>
  <si>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</si>
  <si>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</si>
  <si>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</si>
  <si>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</si>
  <si>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</si>
  <si>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</si>
  <si>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</si>
  <si>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</si>
  <si>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</si>
  <si>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</si>
  <si>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</si>
  <si>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</si>
  <si>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</si>
  <si>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</si>
  <si>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</si>
  <si>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</si>
  <si>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</si>
  <si>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</si>
  <si>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</si>
  <si>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</si>
  <si>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</si>
  <si>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</si>
  <si>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</si>
  <si>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</si>
  <si>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</si>
  <si>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</si>
  <si>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</si>
  <si>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</si>
  <si>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</si>
  <si>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</si>
  <si>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</si>
  <si>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</si>
  <si>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</si>
  <si>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</si>
  <si>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</si>
  <si>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</si>
  <si>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</si>
  <si>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</si>
  <si>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</si>
  <si>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</si>
  <si>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</si>
  <si>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</si>
  <si>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</si>
  <si>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</si>
  <si>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</si>
  <si>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</si>
  <si>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</si>
  <si>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</si>
  <si>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</si>
  <si>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</si>
  <si>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</si>
  <si>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</si>
  <si>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</si>
  <si>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</si>
  <si>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</si>
  <si>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</si>
  <si>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</si>
  <si>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</si>
  <si>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</si>
  <si>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</si>
  <si>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</si>
  <si>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</si>
  <si>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</si>
  <si>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</si>
  <si>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</si>
  <si>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</si>
  <si>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</si>
  <si>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</si>
  <si>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</si>
  <si>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</si>
  <si>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</si>
  <si>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</si>
  <si>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</si>
  <si>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</si>
  <si>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</si>
  <si>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</si>
  <si>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</si>
  <si>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</si>
  <si>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</si>
  <si>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</si>
  <si>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</si>
  <si>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</si>
  <si>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</si>
  <si>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</si>
  <si>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</si>
  <si>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</si>
  <si>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</si>
  <si>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</si>
  <si>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</si>
  <si>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</si>
  <si>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</si>
  <si>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</si>
  <si>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</si>
  <si>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</si>
  <si>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</si>
  <si>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</si>
  <si>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</si>
  <si>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</si>
  <si>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</si>
  <si>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</si>
  <si>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</si>
  <si>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</si>
  <si>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</si>
  <si>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</si>
  <si>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</si>
  <si>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</si>
  <si>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</si>
  <si>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</si>
  <si>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</si>
  <si>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</si>
  <si>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</si>
  <si>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</si>
  <si>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</si>
  <si>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</si>
  <si>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</si>
  <si>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</si>
  <si>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</si>
  <si>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</si>
  <si>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</si>
  <si>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</si>
  <si>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</si>
  <si>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</si>
  <si>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</si>
  <si>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</si>
  <si>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</si>
  <si>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</si>
  <si>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</si>
  <si>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</si>
  <si>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</si>
  <si>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</si>
  <si>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</si>
  <si>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</si>
  <si>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</si>
  <si>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</si>
  <si>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</si>
  <si>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</si>
  <si>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</si>
  <si>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</si>
  <si>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</si>
  <si>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</si>
  <si>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</si>
  <si>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</si>
  <si>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</si>
  <si>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</si>
  <si>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</si>
  <si>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</si>
  <si>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</si>
  <si>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</si>
  <si>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</si>
  <si>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</si>
  <si>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</si>
  <si>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</si>
  <si>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</si>
  <si>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</si>
  <si>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</si>
  <si>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</si>
  <si>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</si>
  <si>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</si>
  <si>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</si>
  <si>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</si>
  <si>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</si>
  <si>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</si>
  <si>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</si>
  <si>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</si>
  <si>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</si>
  <si>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</si>
  <si>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</si>
  <si>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</si>
  <si>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</si>
  <si>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</si>
  <si>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</si>
  <si>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</si>
  <si>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</si>
  <si>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</si>
  <si>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</si>
  <si>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</si>
  <si>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</si>
  <si>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</si>
  <si>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</si>
  <si>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</si>
  <si>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</si>
  <si>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</si>
  <si>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</si>
  <si>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</si>
  <si>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</si>
  <si>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</si>
  <si>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</si>
  <si>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</si>
  <si>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</si>
  <si>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</si>
  <si>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</si>
  <si>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</si>
  <si>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</si>
  <si>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</si>
  <si>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</si>
  <si>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</si>
  <si>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</si>
  <si>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</si>
  <si>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</si>
  <si>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</si>
  <si>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</si>
  <si>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</si>
  <si>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</si>
  <si>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</si>
  <si>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</si>
  <si>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</si>
  <si>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</si>
  <si>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</si>
  <si>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</si>
  <si>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</si>
  <si>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</si>
  <si>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</si>
  <si>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</si>
  <si>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</si>
  <si>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</si>
  <si>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</si>
  <si>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</si>
  <si>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</si>
  <si>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</si>
  <si>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</si>
  <si>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</si>
  <si>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</si>
  <si>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</si>
  <si>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</si>
  <si>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</si>
  <si>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</si>
  <si>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</si>
  <si>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</si>
  <si>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</si>
  <si>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</si>
  <si>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</si>
  <si>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</si>
  <si>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</si>
  <si>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</si>
  <si>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</si>
  <si>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</si>
  <si>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</si>
  <si>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</si>
  <si>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</si>
  <si>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</si>
  <si>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</si>
  <si>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</si>
  <si>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</si>
  <si>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</si>
  <si>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</si>
  <si>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</si>
  <si>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</si>
  <si>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</si>
  <si>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</si>
  <si>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</si>
  <si>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</si>
  <si>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</si>
  <si>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</si>
  <si>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</si>
  <si>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</si>
  <si>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</si>
  <si>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</si>
  <si>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</si>
  <si>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</si>
  <si>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</si>
  <si>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</si>
  <si>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</si>
  <si>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</si>
  <si>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</si>
  <si>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</si>
  <si>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</si>
  <si>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</si>
  <si>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</si>
  <si>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</si>
  <si>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</si>
  <si>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</si>
  <si>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</si>
  <si>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</si>
  <si>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</si>
  <si>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</si>
  <si>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</si>
  <si>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</si>
  <si>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</si>
  <si>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</si>
  <si>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</si>
  <si>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</si>
  <si>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</si>
  <si>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</si>
  <si>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</si>
  <si>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</si>
  <si>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</si>
  <si>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</si>
  <si>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</si>
  <si>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</si>
  <si>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</si>
  <si>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</si>
  <si>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</si>
  <si>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</si>
  <si>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</si>
  <si>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</si>
  <si>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</si>
  <si>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</si>
  <si>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</si>
  <si>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</si>
  <si>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</si>
  <si>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</si>
  <si>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</si>
  <si>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</si>
  <si>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</si>
  <si>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</si>
  <si>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</si>
  <si>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</si>
  <si>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</si>
  <si>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</si>
  <si>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</si>
  <si>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</si>
  <si>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</si>
  <si>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</si>
  <si>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</si>
  <si>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</si>
  <si>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</si>
  <si>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</si>
  <si>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</si>
  <si>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</si>
  <si>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</si>
  <si>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</si>
  <si>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</si>
  <si>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</si>
  <si>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</si>
  <si>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</si>
  <si>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</si>
  <si>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</si>
  <si>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</si>
  <si>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</si>
  <si>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</si>
  <si>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</si>
  <si>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</si>
  <si>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</si>
  <si>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</si>
  <si>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</si>
  <si>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</si>
  <si>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</si>
  <si>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</si>
  <si>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</si>
  <si>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</si>
  <si>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</si>
  <si>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</si>
  <si>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</si>
  <si>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</si>
  <si>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</si>
  <si>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</si>
  <si>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</si>
  <si>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</si>
  <si>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</si>
  <si>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</si>
  <si>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</si>
  <si>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</si>
  <si>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</si>
  <si>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</si>
  <si>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</si>
  <si>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</si>
  <si>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</si>
  <si>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</si>
  <si>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</si>
  <si>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</si>
  <si>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</si>
  <si>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</si>
  <si>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</si>
  <si>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</si>
  <si>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</si>
  <si>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</si>
  <si>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</si>
  <si>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</si>
  <si>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</si>
  <si>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</si>
  <si>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</si>
  <si>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</si>
  <si>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</si>
  <si>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</si>
  <si>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</si>
  <si>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</si>
  <si>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</si>
  <si>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</si>
  <si>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</si>
  <si>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</si>
  <si>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</si>
  <si>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</si>
  <si>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</si>
  <si>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</si>
  <si>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</si>
  <si>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</si>
  <si>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</si>
  <si>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</si>
  <si>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</si>
  <si>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</si>
  <si>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</si>
  <si>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</si>
  <si>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</si>
  <si>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</si>
  <si>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</si>
  <si>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</si>
  <si>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</si>
  <si>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</si>
  <si>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</si>
  <si>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</si>
  <si>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</si>
  <si>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</si>
  <si>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</si>
  <si>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</si>
  <si>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</si>
  <si>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</si>
  <si>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</si>
  <si>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</si>
  <si>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</si>
  <si>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</si>
  <si>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</si>
  <si>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</si>
  <si>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</si>
  <si>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</si>
  <si>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</si>
  <si>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</si>
  <si>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</si>
  <si>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</si>
  <si>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</si>
  <si>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</si>
  <si>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</si>
  <si>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</si>
  <si>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</si>
  <si>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</si>
  <si>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</si>
  <si>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</si>
  <si>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</si>
  <si>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</si>
  <si>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</si>
  <si>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</si>
  <si>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</si>
  <si>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</si>
  <si>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</si>
  <si>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</si>
  <si>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</si>
  <si>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</si>
  <si>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</si>
  <si>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</si>
  <si>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</si>
  <si>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</si>
  <si>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</si>
  <si>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</si>
  <si>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</si>
  <si>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</si>
  <si>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</si>
  <si>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</si>
  <si>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</si>
  <si>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</si>
  <si>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</si>
  <si>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</si>
  <si>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</si>
  <si>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</si>
  <si>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</si>
  <si>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</si>
  <si>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</si>
  <si>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</si>
  <si>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</si>
  <si>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</si>
  <si>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</si>
  <si>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</si>
  <si>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</si>
  <si>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</si>
  <si>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</si>
  <si>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</si>
  <si>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</si>
  <si>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</si>
  <si>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</si>
  <si>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</si>
  <si>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</si>
  <si>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</si>
  <si>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</si>
  <si>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</si>
  <si>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</si>
  <si>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</si>
  <si>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</si>
  <si>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</si>
  <si>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</si>
  <si>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</si>
  <si>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</si>
  <si>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</si>
  <si>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</si>
  <si>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</si>
  <si>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</si>
  <si>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</si>
  <si>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</si>
  <si>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</si>
  <si>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</si>
  <si>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</si>
  <si>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</si>
  <si>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</si>
  <si>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</si>
  <si>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</si>
  <si>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</si>
  <si>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</si>
  <si>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</si>
  <si>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</si>
  <si>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</si>
  <si>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</si>
  <si>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</si>
  <si>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</si>
  <si>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</si>
  <si>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</si>
  <si>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</si>
  <si>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</si>
  <si>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</si>
  <si>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</si>
  <si>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</si>
  <si>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</si>
  <si>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</si>
  <si>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</si>
  <si>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</si>
  <si>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</si>
  <si>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</si>
  <si>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</si>
  <si>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</si>
  <si>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</si>
  <si>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</si>
  <si>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</si>
  <si>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</si>
  <si>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</si>
  <si>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</si>
  <si>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</si>
  <si>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</si>
  <si>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</si>
  <si>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</si>
  <si>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</si>
  <si>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</si>
  <si>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</si>
  <si>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</si>
  <si>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</si>
  <si>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</si>
  <si>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</si>
  <si>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</si>
  <si>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</si>
  <si>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</si>
  <si>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</si>
  <si>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</si>
  <si>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</si>
  <si>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</si>
  <si>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</si>
  <si>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</si>
  <si>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</si>
  <si>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</si>
  <si>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</si>
  <si>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</si>
  <si>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</si>
  <si>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</si>
  <si>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</si>
  <si>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</si>
  <si>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</si>
  <si>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</si>
  <si>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</si>
  <si>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</si>
  <si>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</si>
  <si>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</si>
  <si>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</si>
  <si>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</si>
  <si>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</si>
  <si>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</si>
  <si>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</si>
  <si>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</si>
  <si>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</si>
  <si>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</si>
  <si>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</si>
  <si>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</si>
  <si>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</si>
  <si>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</si>
  <si>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</si>
  <si>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</si>
  <si>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</si>
  <si>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</si>
  <si>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</si>
  <si>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</si>
  <si>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</si>
  <si>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</si>
  <si>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</si>
  <si>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</si>
  <si>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</si>
  <si>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</si>
  <si>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</si>
  <si>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</si>
  <si>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</si>
  <si>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</si>
  <si>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</si>
  <si>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</si>
  <si>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</si>
  <si>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</si>
  <si>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</si>
  <si>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</si>
  <si>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</si>
  <si>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</si>
  <si>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</si>
  <si>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</si>
  <si>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</si>
  <si>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</si>
  <si>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</si>
  <si>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</si>
  <si>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</si>
  <si>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</si>
  <si>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</si>
  <si>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</si>
  <si>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</si>
  <si>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</si>
  <si>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</si>
  <si>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</si>
  <si>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</si>
  <si>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</si>
  <si>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</si>
  <si>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</si>
  <si>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</si>
  <si>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</si>
  <si>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</si>
  <si>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</si>
  <si>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</si>
  <si>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</si>
  <si>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</si>
  <si>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</si>
  <si>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</si>
  <si>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</si>
  <si>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</si>
  <si>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</si>
  <si>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</si>
  <si>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</si>
  <si>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</si>
  <si>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</si>
  <si>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</si>
  <si>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</si>
  <si>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</si>
  <si>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</si>
  <si>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</si>
  <si>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</si>
  <si>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</si>
  <si>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</si>
  <si>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</si>
  <si>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</si>
  <si>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</si>
  <si>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</si>
  <si>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</si>
  <si>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</si>
  <si>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</si>
  <si>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</si>
  <si>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</si>
  <si>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</si>
  <si>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</si>
  <si>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</si>
  <si>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</si>
  <si>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</si>
  <si>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</si>
  <si>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</si>
  <si>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</si>
  <si>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</si>
  <si>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</si>
  <si>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</si>
  <si>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</si>
  <si>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</si>
  <si>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</si>
  <si>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</si>
  <si>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</si>
  <si>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</si>
  <si>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</si>
  <si>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</si>
  <si>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</si>
  <si>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</si>
  <si>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</si>
  <si>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</si>
  <si>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</si>
  <si>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</si>
  <si>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</si>
  <si>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</si>
  <si>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</si>
  <si>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</si>
  <si>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</si>
  <si>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</si>
  <si>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</si>
  <si>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</si>
  <si>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</si>
  <si>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</si>
  <si>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</si>
  <si>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</si>
  <si>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</si>
  <si>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</si>
  <si>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</si>
  <si>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</si>
  <si>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</si>
  <si>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</si>
  <si>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</si>
  <si>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</si>
  <si>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</si>
  <si>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</si>
  <si>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</si>
  <si>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</si>
  <si>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</si>
  <si>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</si>
  <si>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</si>
  <si>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</si>
  <si>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</si>
  <si>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</si>
  <si>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</si>
  <si>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</si>
  <si>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</si>
  <si>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</si>
  <si>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</si>
  <si>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</si>
  <si>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</si>
  <si>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</si>
  <si>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</si>
  <si>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</si>
  <si>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</si>
  <si>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</si>
  <si>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</si>
  <si>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</si>
  <si>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</si>
  <si>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</si>
  <si>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</si>
  <si>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</si>
  <si>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</si>
  <si>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</si>
  <si>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</si>
  <si>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</si>
  <si>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</si>
  <si>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</si>
  <si>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</si>
  <si>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</si>
  <si>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</si>
  <si>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</si>
  <si>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</si>
  <si>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</si>
  <si>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</si>
  <si>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</si>
  <si>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</si>
  <si>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</si>
  <si>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</si>
  <si>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</si>
  <si>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</si>
  <si>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</si>
  <si>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</si>
  <si>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</si>
  <si>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</si>
  <si>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</si>
  <si>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</si>
  <si>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</si>
  <si>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</si>
  <si>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</si>
  <si>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</si>
  <si>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</si>
  <si>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</si>
  <si>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</si>
  <si>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</si>
  <si>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</si>
  <si>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</si>
  <si>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</si>
  <si>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</si>
  <si>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</si>
  <si>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</si>
  <si>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</si>
  <si>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</si>
  <si>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</si>
  <si>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</si>
  <si>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</si>
  <si>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</si>
  <si>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</si>
  <si>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</si>
  <si>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</si>
  <si>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</si>
  <si>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</si>
  <si>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</si>
  <si>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</si>
  <si>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</si>
  <si>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</si>
  <si>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</si>
  <si>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</si>
  <si>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</si>
  <si>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</si>
  <si>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</si>
  <si>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</si>
  <si>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</si>
  <si>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</si>
  <si>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</si>
  <si>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</si>
  <si>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</si>
  <si>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</si>
  <si>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</si>
  <si>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</si>
  <si>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</si>
  <si>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</si>
  <si>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</si>
  <si>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</si>
  <si>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</si>
  <si>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</si>
  <si>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</si>
  <si>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</si>
  <si>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</si>
  <si>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</si>
  <si>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</si>
  <si>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</si>
  <si>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</si>
  <si>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</si>
  <si>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</si>
  <si>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</si>
  <si>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</si>
  <si>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</si>
  <si>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</si>
  <si>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</si>
  <si>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</si>
  <si>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</si>
  <si>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</si>
  <si>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</si>
  <si>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</si>
  <si>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</si>
  <si>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</si>
  <si>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</si>
  <si>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</si>
  <si>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</si>
  <si>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</si>
  <si>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</si>
  <si>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</si>
  <si>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</si>
  <si>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</si>
  <si>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</si>
  <si>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</si>
  <si>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</si>
  <si>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</si>
  <si>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</si>
  <si>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</si>
  <si>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</si>
  <si>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</si>
  <si>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</si>
  <si>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</si>
  <si>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</si>
  <si>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</si>
  <si>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</si>
  <si>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</si>
  <si>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</si>
  <si>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</si>
  <si>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</si>
  <si>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</si>
  <si>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</si>
  <si>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</si>
  <si>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</si>
  <si>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</si>
  <si>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</si>
  <si>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</si>
  <si>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</si>
  <si>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</si>
  <si>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</si>
  <si>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</si>
  <si>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</si>
  <si>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</si>
  <si>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</si>
  <si>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</si>
  <si>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</si>
  <si>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</si>
  <si>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</si>
  <si>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</si>
  <si>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</si>
  <si>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</si>
  <si>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</si>
  <si>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</si>
  <si>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</si>
  <si>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</si>
  <si>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</si>
  <si>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</si>
  <si>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</si>
  <si>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</si>
  <si>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</si>
  <si>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</si>
  <si>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</si>
  <si>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</si>
  <si>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</si>
  <si>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</si>
  <si>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</si>
  <si>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</si>
  <si>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</si>
  <si>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</si>
  <si>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</si>
  <si>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</si>
  <si>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</si>
  <si>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</si>
  <si>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</si>
  <si>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</si>
  <si>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</si>
  <si>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</si>
  <si>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</si>
  <si>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</si>
  <si>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</si>
  <si>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</si>
  <si>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</si>
  <si>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</si>
  <si>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</si>
  <si>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</si>
  <si>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</si>
  <si>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</si>
  <si>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</si>
  <si>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</si>
  <si>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</si>
  <si>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</si>
  <si>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</si>
  <si>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</si>
  <si>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</si>
  <si>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</si>
  <si>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</si>
  <si>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</si>
  <si>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</si>
  <si>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</si>
  <si>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</si>
  <si>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</si>
  <si>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</si>
  <si>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</si>
  <si>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</si>
  <si>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</si>
  <si>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</si>
  <si>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</si>
  <si>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</si>
  <si>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</si>
  <si>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</si>
  <si>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</si>
  <si>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</si>
  <si>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</si>
  <si>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</si>
  <si>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</si>
  <si>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</si>
  <si>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</si>
  <si>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</si>
  <si>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</si>
  <si>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</si>
  <si>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</si>
  <si>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</si>
  <si>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</si>
  <si>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</si>
  <si>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</si>
  <si>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</si>
  <si>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</si>
  <si>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</si>
  <si>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</si>
  <si>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</si>
  <si>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</si>
  <si>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</si>
  <si>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</si>
  <si>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</si>
  <si>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</si>
  <si>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</si>
  <si>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</si>
  <si>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</si>
  <si>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</si>
  <si>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</si>
  <si>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</si>
  <si>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</si>
  <si>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</si>
  <si>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</si>
  <si>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</si>
  <si>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</si>
  <si>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</si>
  <si>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</si>
  <si>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</si>
  <si>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</si>
  <si>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</si>
  <si>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</si>
  <si>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</si>
  <si>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</si>
  <si>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</si>
  <si>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</si>
  <si>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</si>
  <si>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</si>
  <si>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</si>
  <si>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</si>
  <si>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</si>
  <si>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</si>
  <si>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</si>
  <si>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</si>
  <si>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</si>
  <si>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</si>
  <si>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</si>
  <si>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</si>
  <si>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</si>
  <si>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</si>
  <si>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</si>
  <si>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</si>
  <si>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</si>
  <si>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</si>
  <si>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</si>
  <si>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</si>
  <si>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</si>
  <si>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</si>
  <si>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</si>
  <si>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</si>
  <si>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</si>
  <si>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</si>
  <si>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</si>
  <si>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</si>
  <si>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</si>
  <si>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</si>
  <si>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</si>
  <si>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</si>
  <si>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</si>
  <si>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</si>
  <si>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</si>
  <si>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</si>
  <si>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</si>
  <si>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</si>
  <si>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</si>
  <si>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</si>
  <si>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</si>
  <si>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</si>
  <si>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</si>
  <si>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</si>
  <si>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</si>
  <si>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</si>
  <si>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</si>
  <si>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</si>
  <si>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</si>
  <si>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</si>
  <si>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</si>
  <si>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</si>
  <si>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</si>
  <si>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</si>
  <si>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</si>
  <si>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</si>
  <si>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</si>
  <si>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</si>
  <si>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</si>
  <si>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</si>
  <si>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</si>
  <si>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</si>
  <si>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</si>
  <si>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</si>
  <si>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</si>
  <si>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</si>
  <si>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</si>
  <si>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</si>
  <si>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</si>
  <si>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</si>
  <si>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</si>
  <si>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</si>
  <si>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</si>
  <si>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</si>
  <si>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</si>
  <si>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</si>
  <si>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</si>
  <si>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</si>
  <si>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</si>
  <si>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</si>
  <si>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</si>
  <si>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</si>
  <si>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</si>
  <si>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</si>
  <si>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</si>
  <si>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</si>
  <si>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</si>
  <si>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</si>
  <si>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</si>
  <si>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</si>
  <si>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</si>
  <si>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</si>
  <si>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</si>
  <si>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</si>
  <si>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</si>
  <si>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</si>
  <si>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</si>
  <si>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</si>
  <si>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</si>
  <si>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</si>
  <si>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</si>
  <si>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</si>
  <si>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</si>
  <si>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</si>
  <si>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</si>
  <si>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</si>
  <si>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</si>
  <si>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</si>
  <si>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</si>
  <si>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</si>
  <si>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</si>
  <si>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</si>
  <si>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</si>
  <si>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</si>
  <si>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</si>
  <si>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</si>
  <si>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</si>
  <si>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</si>
  <si>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</si>
  <si>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</si>
  <si>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</si>
  <si>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</si>
  <si>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</si>
  <si>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</si>
  <si>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</si>
  <si>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</si>
  <si>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</si>
  <si>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</si>
  <si>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</si>
  <si>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</si>
  <si>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</si>
  <si>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</si>
  <si>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</si>
  <si>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</si>
  <si>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</si>
  <si>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</si>
  <si>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</si>
  <si>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</si>
  <si>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</si>
  <si>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</si>
  <si>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</si>
  <si>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</si>
  <si>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</si>
  <si>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</si>
  <si>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</si>
  <si>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</si>
  <si>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</si>
  <si>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</si>
  <si>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</si>
  <si>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</si>
  <si>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</si>
  <si>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</si>
  <si>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</si>
  <si>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</si>
  <si>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</si>
  <si>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</si>
  <si>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</si>
  <si>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</si>
  <si>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</si>
  <si>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</si>
  <si>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</si>
  <si>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</si>
  <si>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</si>
  <si>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</si>
  <si>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</si>
  <si>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</si>
  <si>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</si>
  <si>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</si>
  <si>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</si>
  <si>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</si>
  <si>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</si>
  <si>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</si>
  <si>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</si>
  <si>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</si>
  <si>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</si>
  <si>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</si>
  <si>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</si>
  <si>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</si>
  <si>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</si>
  <si>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</si>
  <si>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</si>
  <si>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</si>
  <si>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</si>
  <si>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</si>
  <si>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</si>
  <si>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</si>
  <si>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</si>
  <si>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</si>
  <si>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</si>
  <si>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</si>
  <si>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</si>
  <si>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</si>
  <si>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</si>
  <si>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</si>
  <si>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</si>
  <si>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</si>
  <si>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</si>
  <si>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</si>
  <si>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</si>
  <si>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</si>
  <si>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</si>
  <si>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</si>
  <si>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</si>
  <si>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</si>
  <si>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</si>
  <si>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</si>
  <si>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</si>
  <si>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</si>
  <si>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</si>
  <si>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</si>
  <si>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</si>
  <si>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</si>
  <si>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</si>
  <si>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</si>
  <si>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</si>
  <si>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</si>
  <si>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</si>
  <si>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</si>
  <si>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</si>
  <si>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</si>
  <si>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</si>
  <si>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</si>
  <si>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</si>
  <si>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</si>
  <si>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</si>
  <si>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</si>
  <si>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</si>
  <si>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</si>
  <si>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</si>
  <si>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</si>
  <si>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</si>
  <si>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</si>
  <si>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</si>
  <si>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</si>
  <si>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</si>
  <si>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</si>
  <si>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</si>
  <si>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</si>
  <si>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</si>
  <si>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</si>
  <si>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</si>
  <si>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</si>
  <si>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</si>
  <si>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</si>
  <si>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</si>
  <si>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</si>
  <si>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</si>
  <si>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</si>
  <si>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</si>
  <si>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</si>
  <si>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</si>
  <si>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</si>
  <si>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</si>
  <si>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</si>
  <si>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</si>
  <si>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</si>
  <si>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</si>
  <si>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</si>
  <si>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</si>
  <si>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</si>
  <si>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</si>
  <si>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</si>
  <si>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</si>
  <si>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</si>
  <si>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</si>
  <si>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</si>
  <si>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</si>
  <si>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</si>
  <si>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</si>
  <si>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</si>
  <si>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</si>
  <si>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</si>
  <si>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</si>
  <si>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</si>
  <si>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</si>
  <si>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</si>
  <si>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</si>
  <si>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</si>
  <si>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</si>
  <si>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</si>
  <si>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</si>
  <si>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</si>
  <si>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</si>
  <si>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</si>
  <si>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</si>
  <si>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</si>
  <si>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</si>
  <si>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</si>
  <si>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</si>
  <si>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</si>
  <si>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</si>
  <si>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</si>
  <si>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</si>
  <si>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</si>
  <si>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</si>
  <si>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</si>
  <si>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</si>
  <si>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</si>
  <si>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</si>
  <si>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</si>
  <si>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</si>
  <si>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</si>
  <si>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</si>
  <si>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</si>
  <si>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</si>
  <si>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</si>
  <si>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</si>
  <si>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</si>
  <si>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</si>
  <si>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</si>
  <si>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</si>
  <si>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</si>
  <si>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</si>
  <si>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</si>
  <si>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</si>
  <si>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</si>
  <si>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</si>
  <si>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</si>
  <si>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</si>
  <si>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</si>
  <si>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</si>
  <si>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</si>
  <si>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</si>
  <si>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</si>
  <si>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</si>
  <si>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</si>
  <si>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</si>
  <si>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</si>
  <si>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</si>
  <si>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</si>
  <si>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</si>
  <si>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</si>
  <si>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</si>
  <si>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</si>
  <si>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</si>
  <si>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</si>
  <si>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</si>
  <si>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</si>
  <si>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</si>
  <si>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</si>
  <si>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</si>
  <si>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</si>
  <si>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</si>
  <si>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</si>
  <si>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</si>
  <si>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</si>
  <si>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</si>
  <si>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</si>
  <si>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</si>
  <si>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</si>
  <si>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</si>
  <si>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</si>
  <si>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</si>
  <si>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</si>
  <si>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</si>
  <si>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</si>
  <si>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</si>
  <si>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</si>
  <si>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</si>
  <si>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</si>
  <si>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</si>
  <si>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</si>
  <si>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</si>
  <si>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</si>
  <si>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</si>
  <si>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</si>
  <si>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</si>
  <si>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</si>
  <si>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</si>
  <si>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</si>
  <si>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</si>
  <si>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</si>
  <si>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</si>
  <si>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</si>
  <si>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</si>
  <si>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</si>
  <si>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</si>
  <si>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</si>
  <si>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</si>
  <si>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</si>
  <si>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</si>
  <si>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</si>
  <si>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</si>
  <si>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</si>
  <si>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</si>
  <si>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</si>
  <si>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</si>
  <si>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</si>
  <si>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</si>
  <si>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</si>
  <si>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</si>
  <si>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</si>
  <si>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</si>
  <si>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</si>
  <si>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</si>
  <si>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</si>
  <si>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</si>
  <si>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</si>
  <si>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</si>
  <si>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</si>
  <si>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</si>
  <si>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</si>
  <si>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</si>
  <si>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</si>
  <si>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</si>
  <si>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</si>
  <si>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</si>
  <si>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</si>
  <si>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</si>
  <si>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</si>
  <si>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</si>
  <si>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</si>
  <si>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</si>
  <si>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</si>
  <si>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</si>
  <si>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</si>
  <si>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</si>
  <si>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</si>
  <si>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</si>
  <si>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</si>
  <si>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</si>
  <si>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</si>
  <si>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</si>
  <si>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</si>
  <si>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</si>
  <si>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</si>
  <si>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</si>
  <si>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</si>
  <si>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</si>
  <si>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</si>
  <si>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</si>
  <si>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</si>
  <si>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</si>
  <si>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</si>
  <si>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</si>
  <si>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</si>
  <si>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</si>
  <si>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</si>
  <si>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</si>
  <si>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</si>
  <si>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</si>
  <si>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</si>
  <si>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</si>
  <si>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</si>
  <si>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</si>
  <si>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</si>
  <si>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</si>
  <si>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</si>
  <si>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</si>
  <si>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</si>
  <si>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</si>
  <si>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</si>
  <si>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</si>
  <si>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</si>
  <si>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</si>
  <si>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</si>
  <si>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</si>
  <si>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</si>
  <si>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</si>
  <si>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</si>
  <si>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</si>
  <si>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</si>
  <si>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</si>
  <si>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</si>
  <si>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</si>
  <si>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</si>
  <si>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</si>
  <si>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</si>
  <si>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</si>
  <si>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</si>
  <si>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</si>
  <si>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</si>
  <si>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</si>
  <si>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</si>
  <si>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</si>
  <si>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</si>
  <si>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</si>
  <si>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</si>
  <si>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</si>
  <si>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</si>
  <si>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</si>
  <si>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</si>
  <si>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</si>
  <si>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</si>
  <si>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</si>
  <si>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</si>
  <si>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</si>
  <si>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</si>
  <si>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</si>
  <si>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</si>
  <si>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</si>
  <si>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</si>
  <si>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</si>
  <si>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</si>
  <si>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</si>
  <si>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</si>
  <si>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</si>
  <si>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</si>
  <si>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</si>
  <si>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</si>
  <si>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</si>
  <si>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</si>
  <si>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</si>
  <si>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</si>
  <si>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</si>
  <si>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</si>
  <si>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</si>
  <si>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</si>
  <si>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</si>
  <si>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</si>
  <si>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</si>
  <si>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</si>
  <si>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</si>
  <si>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</si>
  <si>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</si>
  <si>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</si>
  <si>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</si>
  <si>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</si>
  <si>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</si>
  <si>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</si>
  <si>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</si>
  <si>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</si>
  <si>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</si>
  <si>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</si>
  <si>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</si>
  <si>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</si>
  <si>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</si>
  <si>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</si>
  <si>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</si>
  <si>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</si>
  <si>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</si>
  <si>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</si>
  <si>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</si>
  <si>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</si>
  <si>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</si>
  <si>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</si>
  <si>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</si>
  <si>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</si>
  <si>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</si>
  <si>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</si>
  <si>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</si>
  <si>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</si>
  <si>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</si>
  <si>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</si>
  <si>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</si>
  <si>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</si>
  <si>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</si>
  <si>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</si>
  <si>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</si>
  <si>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</si>
  <si>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</si>
  <si>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</si>
  <si>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</si>
  <si>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</si>
  <si>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</si>
  <si>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</si>
  <si>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</si>
  <si>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</si>
  <si>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</si>
  <si>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</si>
  <si>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</si>
  <si>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</si>
  <si>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</si>
  <si>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</si>
  <si>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</si>
  <si>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</si>
  <si>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</si>
  <si>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</si>
  <si>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</si>
  <si>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</si>
  <si>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</si>
  <si>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</si>
  <si>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</si>
  <si>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</si>
  <si>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</si>
  <si>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</si>
  <si>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</si>
  <si>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</si>
  <si>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</si>
  <si>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</si>
  <si>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</si>
  <si>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</si>
  <si>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</si>
  <si>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</si>
  <si>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</si>
  <si>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</si>
  <si>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</si>
  <si>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</si>
  <si>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</si>
  <si>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</si>
  <si>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</si>
  <si>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</si>
  <si>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</si>
  <si>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</si>
  <si>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</si>
  <si>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</si>
  <si>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</si>
  <si>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</si>
  <si>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</si>
  <si>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</si>
  <si>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</si>
  <si>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</si>
  <si>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</si>
  <si>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</si>
  <si>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</si>
  <si>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</si>
  <si>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</si>
  <si>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</si>
  <si>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</si>
  <si>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</si>
  <si>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</si>
  <si>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</si>
  <si>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</si>
  <si>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</si>
  <si>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</si>
  <si>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</si>
  <si>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</si>
  <si>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</si>
  <si>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</si>
  <si>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</si>
  <si>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</si>
  <si>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</si>
  <si>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</si>
  <si>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</si>
  <si>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</si>
  <si>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</si>
  <si>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</si>
  <si>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</si>
  <si>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</si>
  <si>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</si>
  <si>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</si>
  <si>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</si>
  <si>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</si>
  <si>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</si>
  <si>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</si>
  <si>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</si>
  <si>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</si>
  <si>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</si>
  <si>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</si>
  <si>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</si>
  <si>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</si>
  <si>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</si>
  <si>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</si>
  <si>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</si>
  <si>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</si>
  <si>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</si>
  <si>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</si>
  <si>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</si>
  <si>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</si>
  <si>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</si>
  <si>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</si>
  <si>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</si>
  <si>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</si>
  <si>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</si>
  <si>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</si>
  <si>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</si>
  <si>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</si>
  <si>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</si>
  <si>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</si>
  <si>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</si>
  <si>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</si>
  <si>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</si>
  <si>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</si>
  <si>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</si>
  <si>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</si>
  <si>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</si>
  <si>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</si>
  <si>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</si>
  <si>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</si>
  <si>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</si>
  <si>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</si>
  <si>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</si>
  <si>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</si>
  <si>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</si>
  <si>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</si>
  <si>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</si>
  <si>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</si>
  <si>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</si>
  <si>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</si>
  <si>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</si>
  <si>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</si>
  <si>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</si>
  <si>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</si>
  <si>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</si>
  <si>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</si>
  <si>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</si>
  <si>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</si>
  <si>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</si>
  <si>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</si>
  <si>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</si>
  <si>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</si>
  <si>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</si>
  <si>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</si>
  <si>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</si>
  <si>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</si>
  <si>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</si>
  <si>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</si>
  <si>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</si>
  <si>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</si>
  <si>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</si>
  <si>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</si>
  <si>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</si>
  <si>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</si>
  <si>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</si>
  <si>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</si>
  <si>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</si>
  <si>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</si>
  <si>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</si>
  <si>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</si>
  <si>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</si>
  <si>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</si>
  <si>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</si>
  <si>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</si>
  <si>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</si>
  <si>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</si>
  <si>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</si>
  <si>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</si>
  <si>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</si>
  <si>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</si>
  <si>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</si>
  <si>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</si>
  <si>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</si>
  <si>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</si>
  <si>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</si>
  <si>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</si>
  <si>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</si>
  <si>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</si>
  <si>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</si>
  <si>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</si>
  <si>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</si>
  <si>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</si>
  <si>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</si>
  <si>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</si>
  <si>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</si>
  <si>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</si>
  <si>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</si>
  <si>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</si>
  <si>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</si>
  <si>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</si>
  <si>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</si>
  <si>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</si>
  <si>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</si>
  <si>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</si>
  <si>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</si>
  <si>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</si>
  <si>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</si>
  <si>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</si>
  <si>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</si>
  <si>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</si>
  <si>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</si>
  <si>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</si>
  <si>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</si>
  <si>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</si>
  <si>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</si>
  <si>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</si>
  <si>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</si>
  <si>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</si>
  <si>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</si>
  <si>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</si>
  <si>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</si>
  <si>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</si>
  <si>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</si>
  <si>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</si>
  <si>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</si>
  <si>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</si>
  <si>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</si>
  <si>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</si>
  <si>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</si>
  <si>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</si>
  <si>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</si>
  <si>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</si>
  <si>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</si>
  <si>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</si>
  <si>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</si>
  <si>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</si>
  <si>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</si>
  <si>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</si>
  <si>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</si>
  <si>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</si>
  <si>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</si>
  <si>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</si>
  <si>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</si>
  <si>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</si>
  <si>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</si>
  <si>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</si>
  <si>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</si>
  <si>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</si>
  <si>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</si>
  <si>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</si>
  <si>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</si>
  <si>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</si>
  <si>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</si>
  <si>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</si>
  <si>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</si>
  <si>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</si>
  <si>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</si>
  <si>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</si>
  <si>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</si>
  <si>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</si>
  <si>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</si>
  <si>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</si>
  <si>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</si>
  <si>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</si>
  <si>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</si>
  <si>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</si>
  <si>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</si>
  <si>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</si>
  <si>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</si>
  <si>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</si>
  <si>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</si>
  <si>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</si>
  <si>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</si>
  <si>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</si>
  <si>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</si>
  <si>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</si>
  <si>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</si>
  <si>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</si>
  <si>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</si>
  <si>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</si>
  <si>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</si>
  <si>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</si>
  <si>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</si>
  <si>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</si>
  <si>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</si>
  <si>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</si>
  <si>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</si>
  <si>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</si>
  <si>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</si>
  <si>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</si>
  <si>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</si>
  <si>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</si>
  <si>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</si>
  <si>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</si>
  <si>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</si>
  <si>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</si>
  <si>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</si>
  <si>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</si>
  <si>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</si>
  <si>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</si>
  <si>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</si>
  <si>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</si>
  <si>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</si>
  <si>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</si>
  <si>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</si>
  <si>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</si>
  <si>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</si>
  <si>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</si>
  <si>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</si>
  <si>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</si>
  <si>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</si>
  <si>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</si>
  <si>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</si>
  <si>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</si>
  <si>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</si>
  <si>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</si>
  <si>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</si>
  <si>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</si>
  <si>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</si>
  <si>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</si>
  <si>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</si>
  <si>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</si>
  <si>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</si>
  <si>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</si>
  <si>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</si>
  <si>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</si>
  <si>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</si>
  <si>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</si>
  <si>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</si>
  <si>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</si>
  <si>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</si>
  <si>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</si>
  <si>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</si>
  <si>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</si>
  <si>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</si>
  <si>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</si>
  <si>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</si>
  <si>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</si>
  <si>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</si>
  <si>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</si>
  <si>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</si>
  <si>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</si>
  <si>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</si>
  <si>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</si>
  <si>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</si>
  <si>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</si>
  <si>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</si>
  <si>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</si>
  <si>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</si>
  <si>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</si>
  <si>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</si>
  <si>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</si>
  <si>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</si>
  <si>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</si>
  <si>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</si>
  <si>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</si>
  <si>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</si>
  <si>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</si>
  <si>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</si>
  <si>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</si>
  <si>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</si>
  <si>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</si>
  <si>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</si>
  <si>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</si>
  <si>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</si>
  <si>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</si>
  <si>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</si>
  <si>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</si>
  <si>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</si>
  <si>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</si>
  <si>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</si>
  <si>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</si>
  <si>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</si>
  <si>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</si>
  <si>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</si>
  <si>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</si>
  <si>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</si>
  <si>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</si>
  <si>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</si>
  <si>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</si>
  <si>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</si>
  <si>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</si>
  <si>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</si>
  <si>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</si>
  <si>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</si>
  <si>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</si>
  <si>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</si>
  <si>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</si>
  <si>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</si>
  <si>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</si>
  <si>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</si>
  <si>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</si>
  <si>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</si>
  <si>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</si>
  <si>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</si>
  <si>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</si>
  <si>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</si>
  <si>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</si>
  <si>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</si>
  <si>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</si>
  <si>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</si>
  <si>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</si>
  <si>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</si>
  <si>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</si>
  <si>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</si>
  <si>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</si>
  <si>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</si>
  <si>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</si>
  <si>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</si>
  <si>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</si>
  <si>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</si>
  <si>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</si>
  <si>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</si>
  <si>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</si>
  <si>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</si>
  <si>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</si>
  <si>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</si>
  <si>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</si>
  <si>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</si>
  <si>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</si>
  <si>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</si>
  <si>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</si>
  <si>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</si>
  <si>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</si>
  <si>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</si>
  <si>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</si>
  <si>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</si>
  <si>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</si>
  <si>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</si>
  <si>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</si>
  <si>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</si>
  <si>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</si>
  <si>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</si>
  <si>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</si>
  <si>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</si>
  <si>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</si>
  <si>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</si>
  <si>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</si>
  <si>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</si>
  <si>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</si>
  <si>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</si>
  <si>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</si>
  <si>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</si>
  <si>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</si>
  <si>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</si>
  <si>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</si>
  <si>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</si>
  <si>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</si>
  <si>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</si>
  <si>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</si>
  <si>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</si>
  <si>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</si>
  <si>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</si>
  <si>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</si>
  <si>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</si>
  <si>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</si>
  <si>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</si>
  <si>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</si>
  <si>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</si>
  <si>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</si>
  <si>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</si>
  <si>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</si>
  <si>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</si>
  <si>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</si>
  <si>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</si>
  <si>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</si>
  <si>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</si>
  <si>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</si>
  <si>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</si>
  <si>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</si>
  <si>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</si>
  <si>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</si>
  <si>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</si>
  <si>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</si>
  <si>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</si>
  <si>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</si>
  <si>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</si>
  <si>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</si>
  <si>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</si>
  <si>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</si>
  <si>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</si>
  <si>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</si>
  <si>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</si>
  <si>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</si>
  <si>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</si>
  <si>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</si>
  <si>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</si>
  <si>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</si>
  <si>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</si>
  <si>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</si>
  <si>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</si>
  <si>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</si>
  <si>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</si>
  <si>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</si>
  <si>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</si>
  <si>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</si>
  <si>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</si>
  <si>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</si>
  <si>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</si>
  <si>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</si>
  <si>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</si>
  <si>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</si>
  <si>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</si>
  <si>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</si>
  <si>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</si>
  <si>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</si>
  <si>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</si>
  <si>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</si>
  <si>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</si>
  <si>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</si>
  <si>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</si>
  <si>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</si>
  <si>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</si>
  <si>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</si>
  <si>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</si>
  <si>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</si>
  <si>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</si>
  <si>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</si>
  <si>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</si>
  <si>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</si>
  <si>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</si>
  <si>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</si>
  <si>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</si>
  <si>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</si>
  <si>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</si>
  <si>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</si>
  <si>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</si>
  <si>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</si>
  <si>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</si>
  <si>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</si>
  <si>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</si>
  <si>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</si>
  <si>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</si>
  <si>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</si>
  <si>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</si>
  <si>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</si>
  <si>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</si>
  <si>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</si>
  <si>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</si>
  <si>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</si>
  <si>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</si>
  <si>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</si>
  <si>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</si>
  <si>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</si>
  <si>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</si>
  <si>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</si>
  <si>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</si>
  <si>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</si>
  <si>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</si>
  <si>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</si>
  <si>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</si>
  <si>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</si>
  <si>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</si>
  <si>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</si>
  <si>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</si>
  <si>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</si>
  <si>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</si>
  <si>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</si>
  <si>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</si>
  <si>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</si>
  <si>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</si>
  <si>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</si>
  <si>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</si>
  <si>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</si>
  <si>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</si>
  <si>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</si>
  <si>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</si>
  <si>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</si>
  <si>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</si>
  <si>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</si>
  <si>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</si>
  <si>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</si>
  <si>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</si>
  <si>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</si>
  <si>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</si>
  <si>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</si>
  <si>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</si>
  <si>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</si>
  <si>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</si>
  <si>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</si>
  <si>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</si>
  <si>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</si>
  <si>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</si>
  <si>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</si>
  <si>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</si>
  <si>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</si>
  <si>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</si>
  <si>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</si>
  <si>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</si>
  <si>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</si>
  <si>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</si>
  <si>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</si>
  <si>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</si>
  <si>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</si>
  <si>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</si>
  <si>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</si>
  <si>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</si>
  <si>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</si>
  <si>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</si>
  <si>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</si>
  <si>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</si>
  <si>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</si>
  <si>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</si>
  <si>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</si>
  <si>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</si>
  <si>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</si>
  <si>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</si>
  <si>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</si>
  <si>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</si>
  <si>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</si>
  <si>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</si>
  <si>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</si>
  <si>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</si>
  <si>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</si>
  <si>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</si>
  <si>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</si>
  <si>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</si>
  <si>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</si>
  <si>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</si>
  <si>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</si>
  <si>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</si>
  <si>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</si>
  <si>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</si>
  <si>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</si>
  <si>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</si>
  <si>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</si>
  <si>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</si>
  <si>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</si>
  <si>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</si>
  <si>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</si>
  <si>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</si>
  <si>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</si>
  <si>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</si>
  <si>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</si>
  <si>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</si>
  <si>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</si>
  <si>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</si>
  <si>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</si>
  <si>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</si>
  <si>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</si>
  <si>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</si>
  <si>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</si>
  <si>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</si>
  <si>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</si>
  <si>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</si>
  <si>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</si>
  <si>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</si>
  <si>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</si>
  <si>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</si>
  <si>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</si>
  <si>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</si>
  <si>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</si>
  <si>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</si>
  <si>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</si>
  <si>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</si>
  <si>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</si>
  <si>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</si>
  <si>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</si>
  <si>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</si>
  <si>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</si>
  <si>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</si>
  <si>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</si>
  <si>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</si>
  <si>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</si>
  <si>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</si>
  <si>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</si>
  <si>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</si>
  <si>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</si>
  <si>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</si>
  <si>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</si>
  <si>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</si>
  <si>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</si>
  <si>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</si>
  <si>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</si>
  <si>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</si>
  <si>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</si>
  <si>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</si>
  <si>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</si>
  <si>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</si>
  <si>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</si>
  <si>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</si>
  <si>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</si>
  <si>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</si>
  <si>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</si>
  <si>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</si>
  <si>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</si>
  <si>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</si>
  <si>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</si>
  <si>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</si>
  <si>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</si>
  <si>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</si>
  <si>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</si>
  <si>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</si>
  <si>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</si>
  <si>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</si>
  <si>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</si>
  <si>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</si>
  <si>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</si>
  <si>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</si>
  <si>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</si>
  <si>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</si>
  <si>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</si>
  <si>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</si>
  <si>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</si>
  <si>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</si>
  <si>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</si>
  <si>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</si>
  <si>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</si>
  <si>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</si>
  <si>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</si>
  <si>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</si>
  <si>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</si>
  <si>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</si>
  <si>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</si>
  <si>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</si>
  <si>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</si>
  <si>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</si>
  <si>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</si>
  <si>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</si>
  <si>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</si>
  <si>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</si>
  <si>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</si>
  <si>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</si>
  <si>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</si>
  <si>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</si>
  <si>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</si>
  <si>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</si>
  <si>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</si>
  <si>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</si>
  <si>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</si>
  <si>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</si>
  <si>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</si>
  <si>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</si>
  <si>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</si>
  <si>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</si>
  <si>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</si>
  <si>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</si>
  <si>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</si>
  <si>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</si>
  <si>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</si>
  <si>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</si>
  <si>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</si>
  <si>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</si>
  <si>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</si>
  <si>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</si>
  <si>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</si>
  <si>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</si>
  <si>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</si>
  <si>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</si>
  <si>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</si>
  <si>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</si>
  <si>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</si>
  <si>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</si>
  <si>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</si>
  <si>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</si>
  <si>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</si>
  <si>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</si>
  <si>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</si>
  <si>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</si>
  <si>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</si>
  <si>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</si>
  <si>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</si>
  <si>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</si>
  <si>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</si>
  <si>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</si>
  <si>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</si>
  <si>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</si>
  <si>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</si>
  <si>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</si>
  <si>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</si>
  <si>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</si>
  <si>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</si>
  <si>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</si>
  <si>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</si>
  <si>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</si>
  <si>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</si>
  <si>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</si>
  <si>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</si>
  <si>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</si>
  <si>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</si>
  <si>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</si>
  <si>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</si>
  <si>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</si>
  <si>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</si>
  <si>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</si>
  <si>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</si>
  <si>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</si>
  <si>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</si>
  <si>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</si>
  <si>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</si>
  <si>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</si>
  <si>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</si>
  <si>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</si>
  <si>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</si>
  <si>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</si>
  <si>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</si>
  <si>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</si>
  <si>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</si>
  <si>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</si>
  <si>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</si>
  <si>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</si>
  <si>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</si>
  <si>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</si>
  <si>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</si>
  <si>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</si>
  <si>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</si>
  <si>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</si>
  <si>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</si>
  <si>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</si>
  <si>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</si>
  <si>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</si>
  <si>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</si>
  <si>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</si>
  <si>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</si>
  <si>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</si>
  <si>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</si>
  <si>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</si>
  <si>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</si>
  <si>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</si>
  <si>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</si>
  <si>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</si>
  <si>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</si>
  <si>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</si>
  <si>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</si>
  <si>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</si>
  <si>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</si>
  <si>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</si>
  <si>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</si>
  <si>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</si>
  <si>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</si>
  <si>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</si>
  <si>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</si>
  <si>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</si>
  <si>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</si>
  <si>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</si>
  <si>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</si>
  <si>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</si>
  <si>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</si>
  <si>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</si>
  <si>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</si>
  <si>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</si>
  <si>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</si>
  <si>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</si>
  <si>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</si>
  <si>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</si>
  <si>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</si>
  <si>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</si>
  <si>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</si>
  <si>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</si>
  <si>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</si>
  <si>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</si>
  <si>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</si>
  <si>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</si>
  <si>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</si>
  <si>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</si>
  <si>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</si>
  <si>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</si>
  <si>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</si>
  <si>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</si>
  <si>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</si>
  <si>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</si>
  <si>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</si>
  <si>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</si>
  <si>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</si>
  <si>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</si>
  <si>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</si>
  <si>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</si>
  <si>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</si>
  <si>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</si>
  <si>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</si>
  <si>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</si>
  <si>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</si>
  <si>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</si>
  <si>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</si>
  <si>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</si>
  <si>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</si>
  <si>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</si>
  <si>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</si>
  <si>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</si>
  <si>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</si>
  <si>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</si>
  <si>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</si>
  <si>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</si>
  <si>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</si>
  <si>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</si>
  <si>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</si>
  <si>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</si>
  <si>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</si>
  <si>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</si>
  <si>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</si>
  <si>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</si>
  <si>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</si>
  <si>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</si>
  <si>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</si>
  <si>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</si>
  <si>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</si>
  <si>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</si>
  <si>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</si>
  <si>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</si>
  <si>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</si>
  <si>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</si>
  <si>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</si>
  <si>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</si>
  <si>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</si>
  <si>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</si>
  <si>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</si>
  <si>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</si>
  <si>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</si>
  <si>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</si>
  <si>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</si>
  <si>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</si>
  <si>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</si>
  <si>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</si>
  <si>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</si>
  <si>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</si>
  <si>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</si>
  <si>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</si>
  <si>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</si>
  <si>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</si>
  <si>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</si>
  <si>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</si>
  <si>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</si>
  <si>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</si>
  <si>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</si>
  <si>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</si>
  <si>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</si>
  <si>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</si>
  <si>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</si>
  <si>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</si>
  <si>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</si>
  <si>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</si>
  <si>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</si>
  <si>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</si>
  <si>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</si>
  <si>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</si>
  <si>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</si>
  <si>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</si>
  <si>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</si>
  <si>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</si>
  <si>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</si>
  <si>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</si>
  <si>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</si>
  <si>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</si>
  <si>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</si>
  <si>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</si>
  <si>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</si>
  <si>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</si>
  <si>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</si>
  <si>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</si>
  <si>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</si>
  <si>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</si>
  <si>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</si>
  <si>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</si>
  <si>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</si>
  <si>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</si>
  <si>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</si>
  <si>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</si>
  <si>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</si>
  <si>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</si>
  <si>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</si>
  <si>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</si>
  <si>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</si>
  <si>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</si>
  <si>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</si>
  <si>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</si>
  <si>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</si>
  <si>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</si>
  <si>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</si>
  <si>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</si>
  <si>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</si>
  <si>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</si>
  <si>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</si>
  <si>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</si>
  <si>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</si>
  <si>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</si>
  <si>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</si>
  <si>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</si>
  <si>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</si>
  <si>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</si>
  <si>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</si>
  <si>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</si>
  <si>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</si>
  <si>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</si>
  <si>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</si>
  <si>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</si>
  <si>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</si>
  <si>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</si>
  <si>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</si>
  <si>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</si>
  <si>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</si>
  <si>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</si>
  <si>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</si>
  <si>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</si>
  <si>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</si>
  <si>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</si>
  <si>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</si>
  <si>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</si>
  <si>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</si>
  <si>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</si>
  <si>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</si>
  <si>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</si>
  <si>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</si>
  <si>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</si>
  <si>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</si>
  <si>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</si>
  <si>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</si>
  <si>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</si>
  <si>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</si>
  <si>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</si>
  <si>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</si>
  <si>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</si>
  <si>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</si>
  <si>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</si>
  <si>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</si>
  <si>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</si>
  <si>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</si>
  <si>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</si>
  <si>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</si>
  <si>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</si>
  <si>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</si>
  <si>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</si>
  <si>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</si>
  <si>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</si>
  <si>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</si>
  <si>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</si>
  <si>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</si>
  <si>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</si>
  <si>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</si>
  <si>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</si>
  <si>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</si>
  <si>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</si>
  <si>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</si>
  <si>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</si>
  <si>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</si>
  <si>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</si>
  <si>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</si>
  <si>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</si>
  <si>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</si>
  <si>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</si>
  <si>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</si>
  <si>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</si>
  <si>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</si>
  <si>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</si>
  <si>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</si>
  <si>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</si>
  <si>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</si>
  <si>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</si>
  <si>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</si>
  <si>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</si>
  <si>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</si>
  <si>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</si>
  <si>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</si>
  <si>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</si>
  <si>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</si>
  <si>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</si>
  <si>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</si>
  <si>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</si>
  <si>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</si>
  <si>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</si>
  <si>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</si>
  <si>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</si>
  <si>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</si>
  <si>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</si>
  <si>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</si>
  <si>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</si>
  <si>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</si>
  <si>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</si>
  <si>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</si>
  <si>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</si>
  <si>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</si>
  <si>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</si>
  <si>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</si>
  <si>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</si>
  <si>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</si>
  <si>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</si>
  <si>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</si>
  <si>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</si>
  <si>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</si>
  <si>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</si>
  <si>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</si>
  <si>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</si>
  <si>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</si>
  <si>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</si>
  <si>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</si>
  <si>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</si>
  <si>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</si>
  <si>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</si>
  <si>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</si>
  <si>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</si>
  <si>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</si>
  <si>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</si>
  <si>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</si>
  <si>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</si>
  <si>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</si>
  <si>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</si>
  <si>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</si>
  <si>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</si>
  <si>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</si>
  <si>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</si>
  <si>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</si>
  <si>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</si>
  <si>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</si>
  <si>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</si>
  <si>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</si>
  <si>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</si>
  <si>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</si>
  <si>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</si>
  <si>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</si>
  <si>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</si>
  <si>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</si>
  <si>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</si>
  <si>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</si>
  <si>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</si>
  <si>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</si>
  <si>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</si>
  <si>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</si>
  <si>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</si>
  <si>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</si>
  <si>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</si>
  <si>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</si>
  <si>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</si>
  <si>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</si>
  <si>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</si>
  <si>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</si>
  <si>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</si>
  <si>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</si>
  <si>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</si>
  <si>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</si>
  <si>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</si>
  <si>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</si>
  <si>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</si>
  <si>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</si>
  <si>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</si>
  <si>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</si>
  <si>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</si>
  <si>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</si>
  <si>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</si>
  <si>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</si>
  <si>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</si>
  <si>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</si>
  <si>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</si>
  <si>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</si>
  <si>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</si>
  <si>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</si>
  <si>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</si>
  <si>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</si>
  <si>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</si>
  <si>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</si>
  <si>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</si>
  <si>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</si>
  <si>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</si>
  <si>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</si>
  <si>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</si>
  <si>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</si>
  <si>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</si>
  <si>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</si>
  <si>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</si>
  <si>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</si>
  <si>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</si>
  <si>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</si>
  <si>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</si>
  <si>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</si>
  <si>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</si>
  <si>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</si>
  <si>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</si>
  <si>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</si>
  <si>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</si>
  <si>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</si>
  <si>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</si>
  <si>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</si>
  <si>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</si>
  <si>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</si>
  <si>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</si>
  <si>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</si>
  <si>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</si>
  <si>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</si>
  <si>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</si>
  <si>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</si>
  <si>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</si>
  <si>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</si>
  <si>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</si>
  <si>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</si>
  <si>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</si>
  <si>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</si>
  <si>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</si>
  <si>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</si>
  <si>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</si>
  <si>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</si>
  <si>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</si>
  <si>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</si>
  <si>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</si>
  <si>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</si>
  <si>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</si>
  <si>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</si>
  <si>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</si>
  <si>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</si>
  <si>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</si>
  <si>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</si>
  <si>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</si>
  <si>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</si>
  <si>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</si>
  <si>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</si>
  <si>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</si>
  <si>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</si>
  <si>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</si>
  <si>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</si>
  <si>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</si>
  <si>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</si>
  <si>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</si>
  <si>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</si>
  <si>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</si>
  <si>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</si>
  <si>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</si>
  <si>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</si>
  <si>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</si>
  <si>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</si>
  <si>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</si>
  <si>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</si>
  <si>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</si>
  <si>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</si>
  <si>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</si>
  <si>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</si>
  <si>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</si>
  <si>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</si>
  <si>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</si>
  <si>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</si>
  <si>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</si>
  <si>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</si>
  <si>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</si>
  <si>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</si>
  <si>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</si>
  <si>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</si>
  <si>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</si>
  <si>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</si>
  <si>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</si>
  <si>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</si>
  <si>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</si>
  <si>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</si>
  <si>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</si>
  <si>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</si>
  <si>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</si>
  <si>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</si>
  <si>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</si>
  <si>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</si>
  <si>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</si>
  <si>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</si>
  <si>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</si>
  <si>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</si>
  <si>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</si>
  <si>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</si>
  <si>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</si>
  <si>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</si>
  <si>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</si>
  <si>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</si>
  <si>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</si>
  <si>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</si>
  <si>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</si>
  <si>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</si>
  <si>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</si>
  <si>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</si>
  <si>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</si>
  <si>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</si>
  <si>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</si>
  <si>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</si>
  <si>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</si>
  <si>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</si>
  <si>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</si>
  <si>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</si>
  <si>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</si>
  <si>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</si>
  <si>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</si>
  <si>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</si>
  <si>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</si>
  <si>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</si>
  <si>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</si>
  <si>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</si>
  <si>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</si>
  <si>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</si>
  <si>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</si>
  <si>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</si>
  <si>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</si>
  <si>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</si>
  <si>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</si>
  <si>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</si>
  <si>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</si>
  <si>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</si>
  <si>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</si>
  <si>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</si>
  <si>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</si>
  <si>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</si>
  <si>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</si>
  <si>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</si>
  <si>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</si>
  <si>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</si>
  <si>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</si>
  <si>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</si>
  <si>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</si>
  <si>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</si>
  <si>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</si>
  <si>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</si>
  <si>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</si>
  <si>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</si>
  <si>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</si>
  <si>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</si>
  <si>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</si>
  <si>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</si>
  <si>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</si>
  <si>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</si>
  <si>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</si>
  <si>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</si>
  <si>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</si>
  <si>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</si>
  <si>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</si>
  <si>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</si>
  <si>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</si>
  <si>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</si>
  <si>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</si>
  <si>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</si>
  <si>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</si>
  <si>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</si>
  <si>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</si>
  <si>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</si>
  <si>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</si>
  <si>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</si>
  <si>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</si>
  <si>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</si>
  <si>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</si>
  <si>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</si>
  <si>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</si>
  <si>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</si>
  <si>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</si>
  <si>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</si>
  <si>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</si>
  <si>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</si>
  <si>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</si>
  <si>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</si>
  <si>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</si>
  <si>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</si>
  <si>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</si>
  <si>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</si>
  <si>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</si>
  <si>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</si>
  <si>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</si>
  <si>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</si>
  <si>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</si>
  <si>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</si>
  <si>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</si>
  <si>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</si>
  <si>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</si>
  <si>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</si>
  <si>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</si>
  <si>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</si>
  <si>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</si>
  <si>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</si>
  <si>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</si>
  <si>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</si>
  <si>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</si>
  <si>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</si>
  <si>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</si>
  <si>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</si>
  <si>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</si>
  <si>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</si>
  <si>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</si>
  <si>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</si>
  <si>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</si>
  <si>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</si>
  <si>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</si>
  <si>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</si>
  <si>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</si>
  <si>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</si>
  <si>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</si>
  <si>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</si>
  <si>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</si>
  <si>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</si>
  <si>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</si>
  <si>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</si>
  <si>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</si>
  <si>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</si>
  <si>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</si>
  <si>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</si>
  <si>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</si>
  <si>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</si>
  <si>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</si>
  <si>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</si>
  <si>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</si>
  <si>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</si>
  <si>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</si>
  <si>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</si>
  <si>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</si>
  <si>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</si>
  <si>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</si>
  <si>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</si>
  <si>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</si>
  <si>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</si>
  <si>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</si>
  <si>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</si>
  <si>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</si>
  <si>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</si>
  <si>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</si>
  <si>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</si>
  <si>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</si>
  <si>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</si>
  <si>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</si>
  <si>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</si>
  <si>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</si>
  <si>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</si>
  <si>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</si>
  <si>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</si>
  <si>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</si>
  <si>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</si>
  <si>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</si>
  <si>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</si>
  <si>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</si>
  <si>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</si>
  <si>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</si>
  <si>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</si>
  <si>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</si>
  <si>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</si>
  <si>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</si>
  <si>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</si>
  <si>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</si>
  <si>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</si>
  <si>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</si>
  <si>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</si>
  <si>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</si>
  <si>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</si>
  <si>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</si>
  <si>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</si>
  <si>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</si>
  <si>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</si>
  <si>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</si>
  <si>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</si>
  <si>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</si>
  <si>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</si>
  <si>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</si>
  <si>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</si>
  <si>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</si>
  <si>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</si>
  <si>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</si>
  <si>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</si>
  <si>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</si>
  <si>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</si>
  <si>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</si>
  <si>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</si>
  <si>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</si>
  <si>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</si>
  <si>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</si>
  <si>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</si>
  <si>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</si>
  <si>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</si>
  <si>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</si>
  <si>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</si>
  <si>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</si>
  <si>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</si>
  <si>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</si>
  <si>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</si>
  <si>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</si>
  <si>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</si>
  <si>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</si>
  <si>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</si>
  <si>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</si>
  <si>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</si>
  <si>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</si>
  <si>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</si>
  <si>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</si>
  <si>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</si>
  <si>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</si>
  <si>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</si>
  <si>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</si>
  <si>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</si>
  <si>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</si>
  <si>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</si>
  <si>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</si>
  <si>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</si>
  <si>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</si>
  <si>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</si>
  <si>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</si>
  <si>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</si>
  <si>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</si>
  <si>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</si>
  <si>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</si>
  <si>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</si>
  <si>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</si>
  <si>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</si>
  <si>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</si>
  <si>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</si>
  <si>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</si>
  <si>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</si>
  <si>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</si>
  <si>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</si>
  <si>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</si>
  <si>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</si>
  <si>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</si>
  <si>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</si>
  <si>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</si>
  <si>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</si>
  <si>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</si>
  <si>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</si>
  <si>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</si>
  <si>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</si>
  <si>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</si>
  <si>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</si>
  <si>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</si>
  <si>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</si>
  <si>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</si>
  <si>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</si>
  <si>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</si>
  <si>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</si>
  <si>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</si>
  <si>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</si>
  <si>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</si>
  <si>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</si>
  <si>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</si>
  <si>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</si>
  <si>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</si>
  <si>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</si>
  <si>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</si>
  <si>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</si>
  <si>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</si>
  <si>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</si>
  <si>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</si>
  <si>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</si>
  <si>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</si>
  <si>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</si>
  <si>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</si>
  <si>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</si>
  <si>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</si>
  <si>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</si>
  <si>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</si>
  <si>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</si>
  <si>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</si>
  <si>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</si>
  <si>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</si>
  <si>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</si>
  <si>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</si>
  <si>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</si>
  <si>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</si>
  <si>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</si>
  <si>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</si>
  <si>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</si>
  <si>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</si>
  <si>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</si>
  <si>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</si>
  <si>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</si>
  <si>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</si>
  <si>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</si>
  <si>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</si>
  <si>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</si>
  <si>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</si>
  <si>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</si>
  <si>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</si>
  <si>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</si>
  <si>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</si>
  <si>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</si>
  <si>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</si>
  <si>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</si>
  <si>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</si>
  <si>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</si>
  <si>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</si>
  <si>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</si>
  <si>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</si>
  <si>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</si>
  <si>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</si>
  <si>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</si>
  <si>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</si>
  <si>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</si>
  <si>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</si>
  <si>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</si>
  <si>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</si>
  <si>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</si>
  <si>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</si>
  <si>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</si>
  <si>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</si>
  <si>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</si>
  <si>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</si>
  <si>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</si>
  <si>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</si>
  <si>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</si>
  <si>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</si>
  <si>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</si>
  <si>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</si>
  <si>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</si>
  <si>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</si>
  <si>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</si>
  <si>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</si>
  <si>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</si>
  <si>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</si>
  <si>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</si>
  <si>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</si>
  <si>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</si>
  <si>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</si>
  <si>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</si>
  <si>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</si>
  <si>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</si>
  <si>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</si>
  <si>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</si>
  <si>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</si>
  <si>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</si>
  <si>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</si>
  <si>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</si>
  <si>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</si>
  <si>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</si>
  <si>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</si>
  <si>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</si>
  <si>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</si>
  <si>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</si>
  <si>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</si>
  <si>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</si>
  <si>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</si>
  <si>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</si>
  <si>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</si>
  <si>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</si>
  <si>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</si>
  <si>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</si>
  <si>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</si>
  <si>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</si>
  <si>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</si>
  <si>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</si>
  <si>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</si>
  <si>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</si>
  <si>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</si>
  <si>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</si>
  <si>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</si>
  <si>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</si>
  <si>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</si>
  <si>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</si>
  <si>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</si>
  <si>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</si>
  <si>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</si>
  <si>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</si>
  <si>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</si>
  <si>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</si>
  <si>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</si>
  <si>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</si>
  <si>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</si>
  <si>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</si>
  <si>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</si>
  <si>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</si>
  <si>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</si>
  <si>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</si>
  <si>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</si>
  <si>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</si>
  <si>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</si>
  <si>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</si>
  <si>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</si>
  <si>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</si>
  <si>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</si>
  <si>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</si>
  <si>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</si>
  <si>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</si>
  <si>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</si>
  <si>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</si>
  <si>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</si>
  <si>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</si>
  <si>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</si>
  <si>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</si>
  <si>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</si>
  <si>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</si>
  <si>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</si>
  <si>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</si>
  <si>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</si>
  <si>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</si>
  <si>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</si>
  <si>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</si>
  <si>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</si>
  <si>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</si>
  <si>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</si>
  <si>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</si>
  <si>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</si>
  <si>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</si>
  <si>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</si>
  <si>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</si>
  <si>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</si>
  <si>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</si>
  <si>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</si>
  <si>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</si>
  <si>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</si>
  <si>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</si>
  <si>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</si>
  <si>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</si>
  <si>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</si>
  <si>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</si>
  <si>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</si>
  <si>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</si>
  <si>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</si>
  <si>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</si>
  <si>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</si>
  <si>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</si>
  <si>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</si>
  <si>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</si>
  <si>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</si>
  <si>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</si>
  <si>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</si>
  <si>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</si>
  <si>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</si>
  <si>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</si>
  <si>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</si>
  <si>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</si>
  <si>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</si>
  <si>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</si>
  <si>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</si>
  <si>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</si>
  <si>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</si>
  <si>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</si>
  <si>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</si>
  <si>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</si>
  <si>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</si>
  <si>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</si>
  <si>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</si>
  <si>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</si>
  <si>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</si>
  <si>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</si>
  <si>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</si>
  <si>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</si>
  <si>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</si>
  <si>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</si>
  <si>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</si>
  <si>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</si>
  <si>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</si>
  <si>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</si>
  <si>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</si>
  <si>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</si>
  <si>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</si>
  <si>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</si>
  <si>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</si>
  <si>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</si>
  <si>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</si>
  <si>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</si>
  <si>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</si>
  <si>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</si>
  <si>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</si>
  <si>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</si>
  <si>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</si>
  <si>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</si>
  <si>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</si>
  <si>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</si>
  <si>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</si>
  <si>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</si>
  <si>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</si>
  <si>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</si>
  <si>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</si>
  <si>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</si>
  <si>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</si>
  <si>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</si>
  <si>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</si>
  <si>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</si>
  <si>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</si>
  <si>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</si>
  <si>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</si>
  <si>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</si>
  <si>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</si>
  <si>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</si>
  <si>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</si>
  <si>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</si>
  <si>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</si>
  <si>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</si>
  <si>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</si>
  <si>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</si>
  <si>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</si>
  <si>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</si>
  <si>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</si>
  <si>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</si>
  <si>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</si>
  <si>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</si>
  <si>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</si>
  <si>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</si>
  <si>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</si>
  <si>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</si>
  <si>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</si>
  <si>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</si>
  <si>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</si>
  <si>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</si>
  <si>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</si>
  <si>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</si>
  <si>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</si>
  <si>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</si>
  <si>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</si>
  <si>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</si>
  <si>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</si>
  <si>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</si>
  <si>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</si>
  <si>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</si>
  <si>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</si>
  <si>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</si>
  <si>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</si>
  <si>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</si>
  <si>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</si>
  <si>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</si>
  <si>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</si>
  <si>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</si>
  <si>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</si>
  <si>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</si>
  <si>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</si>
  <si>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</si>
  <si>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</si>
  <si>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</si>
  <si>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</si>
  <si>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</si>
  <si>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</si>
  <si>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</si>
  <si>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</si>
  <si>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</si>
  <si>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</si>
  <si>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</si>
  <si>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</si>
  <si>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</si>
  <si>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</si>
  <si>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</si>
  <si>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</si>
  <si>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</si>
  <si>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</si>
  <si>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</si>
  <si>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</si>
  <si>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</si>
  <si>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</si>
  <si>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</si>
  <si>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</si>
  <si>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</si>
  <si>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</si>
  <si>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</si>
  <si>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</si>
  <si>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</si>
  <si>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</si>
  <si>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</si>
  <si>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</si>
  <si>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</si>
  <si>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</si>
  <si>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</si>
  <si>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</si>
  <si>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</si>
  <si>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</si>
  <si>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</si>
  <si>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</si>
  <si>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</si>
  <si>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</si>
  <si>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</si>
  <si>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</si>
  <si>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</si>
  <si>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</si>
  <si>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</si>
  <si>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</si>
  <si>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</si>
  <si>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</si>
  <si>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</si>
  <si>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</si>
  <si>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</si>
  <si>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</si>
  <si>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</si>
  <si>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</si>
  <si>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</si>
  <si>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</si>
  <si>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</si>
  <si>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</si>
  <si>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</si>
  <si>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</si>
  <si>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</si>
  <si>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</si>
  <si>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</si>
  <si>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</si>
  <si>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</si>
  <si>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</si>
  <si>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</si>
  <si>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</si>
  <si>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</si>
  <si>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</si>
  <si>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</si>
  <si>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</si>
  <si>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</si>
  <si>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</si>
  <si>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</si>
  <si>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</si>
  <si>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</si>
  <si>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</si>
  <si>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</si>
  <si>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</si>
  <si>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</si>
  <si>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</si>
  <si>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</si>
  <si>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</si>
  <si>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</si>
  <si>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</si>
  <si>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</si>
  <si>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</si>
  <si>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</si>
  <si>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</si>
  <si>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</si>
  <si>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</si>
  <si>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</si>
  <si>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</si>
  <si>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</si>
  <si>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</si>
  <si>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</si>
  <si>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</si>
  <si>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</si>
  <si>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</si>
  <si>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</si>
  <si>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</si>
  <si>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</si>
  <si>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</si>
  <si>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</si>
  <si>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</si>
  <si>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</si>
  <si>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</si>
  <si>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</si>
  <si>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</si>
  <si>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</si>
  <si>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</si>
  <si>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</si>
  <si>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</si>
  <si>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</si>
  <si>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</si>
  <si>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</si>
  <si>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</si>
  <si>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</si>
  <si>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</si>
  <si>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</si>
  <si>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</si>
  <si>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</si>
  <si>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</si>
  <si>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</si>
  <si>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</si>
  <si>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</si>
  <si>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</si>
  <si>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</si>
  <si>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</si>
  <si>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</si>
  <si>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</si>
  <si>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</si>
  <si>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</si>
  <si>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</si>
  <si>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</si>
  <si>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</si>
  <si>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</si>
  <si>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</si>
  <si>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</si>
  <si>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</si>
  <si>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</si>
  <si>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</si>
  <si>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</si>
  <si>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</si>
  <si>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</si>
  <si>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</si>
  <si>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</si>
  <si>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</si>
  <si>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</si>
  <si>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</si>
  <si>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</si>
  <si>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</si>
  <si>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</si>
  <si>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</si>
  <si>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</si>
  <si>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</si>
  <si>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</si>
  <si>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</si>
  <si>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</si>
  <si>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</si>
  <si>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</si>
  <si>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</si>
  <si>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</si>
  <si>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</si>
  <si>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</si>
  <si>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</si>
  <si>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</si>
  <si>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</si>
  <si>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</si>
  <si>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</si>
  <si>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</si>
  <si>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</si>
  <si>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</si>
  <si>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</si>
  <si>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</si>
  <si>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</si>
  <si>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</si>
  <si>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</si>
  <si>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</si>
  <si>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</si>
  <si>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</si>
  <si>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</si>
  <si>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</si>
  <si>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</si>
  <si>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</si>
  <si>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</si>
  <si>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</si>
  <si>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</si>
  <si>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</si>
  <si>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</si>
  <si>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</si>
  <si>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</si>
  <si>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</si>
  <si>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</si>
  <si>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</si>
  <si>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</si>
  <si>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</si>
  <si>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</si>
  <si>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</si>
  <si>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</si>
  <si>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</si>
  <si>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</si>
  <si>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</si>
  <si>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</si>
  <si>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</si>
  <si>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</si>
  <si>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</si>
  <si>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</si>
  <si>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</si>
  <si>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</si>
  <si>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</si>
  <si>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</si>
  <si>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</si>
  <si>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</si>
  <si>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</si>
  <si>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</si>
  <si>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</si>
  <si>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</si>
  <si>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</si>
  <si>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</si>
  <si>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</si>
  <si>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</si>
  <si>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</si>
  <si>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</si>
  <si>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</si>
  <si>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</si>
  <si>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</si>
  <si>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</si>
  <si>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</si>
  <si>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</si>
  <si>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</si>
  <si>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</si>
  <si>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</si>
  <si>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</si>
  <si>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</si>
  <si>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</si>
  <si>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</si>
  <si>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</si>
  <si>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</si>
  <si>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</si>
  <si>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</si>
  <si>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</si>
  <si>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</si>
  <si>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</si>
  <si>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</si>
  <si>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</si>
  <si>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</si>
  <si>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</si>
  <si>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</si>
  <si>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</si>
  <si>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</si>
  <si>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</si>
  <si>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</si>
  <si>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</si>
  <si>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</si>
  <si>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</si>
  <si>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</si>
  <si>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</si>
  <si>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</si>
  <si>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</si>
  <si>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</si>
  <si>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</si>
  <si>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</si>
  <si>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</si>
  <si>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</si>
  <si>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</si>
  <si>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</si>
  <si>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</si>
  <si>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</si>
  <si>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</si>
  <si>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</si>
  <si>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</si>
  <si>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</si>
  <si>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</si>
  <si>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</si>
  <si>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</si>
  <si>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</si>
  <si>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</si>
  <si>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</si>
  <si>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</si>
  <si>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</si>
  <si>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</si>
  <si>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</si>
  <si>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</si>
  <si>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</si>
  <si>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</si>
  <si>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</si>
  <si>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</si>
  <si>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</si>
  <si>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</si>
  <si>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</si>
  <si>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</si>
  <si>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</si>
  <si>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</si>
  <si>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</si>
  <si>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</si>
  <si>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</si>
  <si>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</si>
  <si>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</si>
  <si>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</si>
  <si>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</si>
  <si>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</si>
  <si>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</si>
  <si>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</si>
  <si>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</si>
  <si>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</si>
  <si>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</si>
  <si>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</si>
  <si>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</si>
  <si>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</si>
  <si>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</si>
  <si>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</si>
  <si>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</si>
  <si>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</si>
  <si>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</si>
  <si>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</si>
  <si>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</si>
  <si>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</si>
  <si>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</si>
  <si>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</si>
  <si>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</si>
  <si>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</si>
  <si>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</si>
  <si>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</si>
  <si>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</si>
  <si>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</si>
  <si>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</si>
  <si>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</si>
  <si>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</si>
  <si>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</si>
  <si>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</si>
  <si>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</si>
  <si>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</si>
  <si>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</si>
  <si>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</si>
  <si>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</si>
  <si>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</si>
  <si>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</si>
  <si>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</si>
  <si>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</si>
  <si>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</si>
  <si>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</si>
  <si>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</si>
  <si>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</si>
  <si>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</si>
  <si>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</si>
  <si>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</si>
  <si>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</si>
  <si>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</si>
  <si>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</si>
  <si>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</si>
  <si>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</si>
  <si>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</si>
  <si>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</si>
  <si>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</si>
  <si>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</si>
  <si>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</si>
  <si>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</si>
  <si>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</si>
  <si>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</si>
  <si>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</si>
  <si>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</si>
  <si>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</si>
  <si>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</si>
  <si>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</si>
  <si>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</si>
  <si>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</si>
  <si>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</si>
  <si>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</si>
  <si>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</si>
  <si>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</si>
  <si>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</si>
  <si>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</si>
  <si>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</si>
  <si>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</si>
  <si>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</si>
  <si>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</si>
  <si>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</si>
  <si>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</si>
  <si>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</si>
  <si>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</si>
  <si>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</si>
  <si>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</si>
  <si>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</si>
  <si>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</si>
  <si>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</si>
  <si>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</si>
  <si>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</si>
  <si>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</si>
  <si>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</si>
  <si>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</si>
  <si>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</si>
  <si>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</si>
  <si>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</si>
  <si>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</si>
  <si>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</si>
  <si>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</si>
  <si>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</si>
  <si>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</si>
  <si>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</si>
  <si>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</si>
  <si>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</si>
  <si>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</si>
  <si>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</si>
  <si>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</si>
  <si>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</si>
  <si>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</si>
  <si>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</si>
  <si>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</si>
  <si>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</si>
  <si>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</si>
  <si>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</si>
  <si>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</si>
  <si>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</si>
  <si>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</si>
  <si>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</si>
  <si>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</si>
  <si>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</si>
  <si>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</si>
  <si>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</si>
  <si>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</si>
  <si>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</si>
  <si>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</si>
  <si>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</si>
  <si>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</si>
  <si>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</si>
  <si>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</si>
  <si>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</si>
  <si>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</si>
  <si>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</si>
  <si>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</si>
  <si>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</si>
  <si>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</si>
  <si>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</si>
  <si>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</si>
  <si>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</si>
  <si>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</si>
  <si>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</si>
  <si>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</si>
  <si>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</si>
  <si>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</si>
  <si>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</si>
  <si>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</si>
  <si>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</si>
  <si>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</si>
  <si>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</si>
  <si>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</si>
  <si>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</si>
  <si>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</si>
  <si>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</si>
  <si>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</si>
  <si>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</si>
  <si>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</si>
  <si>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</si>
  <si>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</si>
  <si>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</si>
  <si>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</si>
  <si>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</si>
  <si>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</si>
  <si>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</si>
  <si>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</si>
  <si>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</si>
  <si>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</si>
  <si>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</si>
  <si>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</si>
  <si>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</si>
  <si>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</si>
  <si>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</si>
  <si>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</si>
  <si>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</si>
  <si>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</si>
  <si>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</si>
  <si>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</si>
  <si>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</si>
  <si>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</si>
  <si>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</si>
  <si>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</si>
  <si>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</si>
  <si>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</si>
  <si>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</si>
  <si>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</si>
  <si>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</si>
  <si>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</si>
  <si>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</si>
  <si>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</si>
  <si>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</si>
  <si>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</si>
  <si>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</si>
  <si>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</si>
  <si>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</si>
  <si>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</si>
  <si>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</si>
  <si>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</si>
  <si>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</si>
  <si>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</si>
  <si>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</si>
  <si>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</si>
  <si>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</si>
  <si>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</si>
  <si>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</si>
  <si>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</si>
  <si>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</si>
  <si>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</si>
  <si>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</si>
  <si>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</si>
  <si>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</si>
  <si>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</si>
  <si>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</si>
  <si>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</si>
  <si>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</si>
  <si>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</si>
  <si>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</si>
  <si>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</si>
  <si>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</si>
  <si>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</si>
  <si>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</si>
  <si>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</si>
  <si>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</si>
  <si>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</si>
  <si>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</si>
  <si>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</si>
  <si>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</si>
  <si>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</si>
  <si>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</si>
  <si>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</si>
  <si>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</si>
  <si>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</si>
  <si>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</si>
  <si>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</si>
  <si>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</si>
  <si>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</si>
  <si>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</si>
  <si>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</si>
  <si>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</si>
  <si>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</si>
  <si>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</si>
  <si>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</si>
  <si>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</si>
  <si>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</si>
  <si>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</si>
  <si>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</si>
  <si>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</si>
  <si>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</si>
  <si>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</si>
  <si>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</si>
  <si>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</si>
  <si>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</si>
  <si>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</si>
  <si>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</si>
  <si>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</si>
  <si>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</si>
  <si>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</si>
  <si>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</si>
  <si>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</si>
  <si>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</si>
  <si>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</si>
  <si>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</si>
  <si>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</si>
  <si>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</si>
  <si>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</si>
  <si>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</si>
  <si>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</si>
  <si>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</si>
  <si>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</si>
  <si>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</si>
  <si>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</si>
  <si>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</si>
  <si>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</si>
  <si>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</si>
  <si>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</si>
  <si>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</si>
  <si>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</si>
  <si>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</si>
  <si>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</si>
  <si>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</si>
  <si>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</si>
  <si>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</si>
  <si>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</si>
  <si>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</si>
  <si>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</si>
  <si>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</si>
  <si>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</si>
  <si>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</si>
  <si>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</si>
  <si>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</si>
  <si>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</si>
  <si>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</si>
  <si>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</si>
  <si>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</si>
  <si>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</si>
  <si>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</si>
  <si>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</si>
  <si>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</si>
  <si>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</si>
  <si>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</si>
  <si>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</si>
  <si>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</si>
  <si>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</si>
  <si>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</si>
  <si>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</si>
  <si>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</si>
  <si>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</si>
  <si>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</si>
  <si>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</si>
  <si>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</si>
  <si>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</si>
  <si>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</si>
  <si>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</si>
  <si>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</si>
  <si>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</si>
  <si>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</si>
  <si>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</si>
  <si>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</si>
  <si>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</si>
  <si>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</si>
  <si>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</si>
  <si>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</si>
  <si>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</si>
  <si>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</si>
  <si>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</si>
  <si>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</si>
  <si>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</si>
  <si>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</si>
  <si>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</si>
  <si>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</si>
  <si>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</si>
  <si>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</si>
  <si>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</si>
  <si>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</si>
  <si>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</si>
  <si>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</si>
  <si>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</si>
  <si>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</si>
  <si>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</si>
  <si>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</si>
  <si>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</si>
  <si>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</si>
  <si>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</si>
  <si>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</si>
  <si>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</si>
  <si>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</si>
  <si>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</si>
  <si>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</si>
  <si>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</si>
  <si>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</si>
  <si>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</si>
  <si>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</si>
  <si>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</si>
  <si>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</si>
  <si>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</si>
  <si>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</si>
  <si>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</si>
  <si>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</si>
  <si>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</si>
  <si>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</si>
  <si>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</si>
  <si>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</si>
  <si>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</si>
  <si>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</si>
  <si>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</si>
  <si>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</si>
  <si>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</si>
  <si>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</si>
  <si>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</si>
  <si>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</si>
  <si>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</si>
  <si>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</si>
  <si>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</si>
  <si>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</si>
  <si>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</si>
  <si>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</si>
  <si>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</si>
  <si>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</si>
  <si>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</si>
  <si>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</si>
  <si>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</si>
  <si>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</si>
  <si>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</si>
  <si>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</si>
  <si>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</si>
  <si>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</si>
  <si>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</si>
  <si>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</si>
  <si>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</si>
  <si>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</si>
  <si>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</si>
  <si>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</si>
  <si>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</si>
  <si>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</si>
  <si>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</si>
  <si>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</si>
  <si>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</si>
  <si>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</si>
  <si>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</si>
  <si>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</si>
  <si>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</si>
  <si>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</si>
  <si>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</si>
  <si>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</si>
  <si>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</si>
  <si>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</si>
  <si>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</si>
  <si>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</si>
  <si>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</si>
  <si>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</si>
  <si>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</si>
  <si>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</si>
  <si>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</si>
  <si>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</si>
  <si>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</si>
  <si>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</si>
  <si>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</si>
  <si>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</si>
  <si>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</si>
  <si>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</si>
  <si>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</si>
  <si>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</si>
  <si>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</si>
  <si>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</si>
  <si>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</si>
  <si>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</si>
  <si>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</si>
  <si>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</si>
  <si>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</si>
  <si>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</si>
  <si>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</si>
  <si>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</si>
  <si>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</si>
  <si>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</si>
  <si>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</si>
  <si>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</si>
  <si>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</si>
  <si>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</si>
  <si>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</si>
  <si>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</si>
  <si>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</si>
  <si>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</si>
  <si>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</si>
  <si>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</si>
  <si>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</si>
  <si>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</si>
  <si>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</si>
  <si>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</si>
  <si>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</si>
  <si>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</si>
  <si>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</si>
  <si>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</si>
  <si>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</si>
  <si>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</si>
  <si>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</si>
  <si>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</si>
  <si>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</si>
  <si>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</si>
  <si>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</si>
  <si>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</si>
  <si>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</si>
  <si>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</si>
  <si>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</si>
  <si>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</si>
  <si>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</si>
  <si>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</si>
  <si>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</si>
  <si>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</si>
  <si>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</si>
  <si>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</si>
  <si>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</si>
  <si>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</si>
  <si>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</si>
  <si>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</si>
  <si>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</si>
  <si>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</si>
  <si>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</si>
  <si>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</si>
  <si>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</si>
  <si>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</si>
  <si>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</si>
  <si>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</si>
  <si>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</si>
  <si>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</si>
  <si>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</si>
  <si>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</si>
  <si>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</si>
  <si>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</si>
  <si>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</si>
  <si>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</si>
  <si>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</si>
  <si>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</si>
  <si>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</si>
  <si>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</si>
  <si>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</si>
  <si>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</si>
  <si>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</si>
  <si>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</si>
  <si>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</si>
  <si>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</si>
  <si>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</si>
  <si>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</si>
  <si>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</si>
  <si>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</si>
  <si>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</si>
  <si>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</si>
  <si>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</si>
  <si>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</si>
  <si>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</si>
  <si>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</si>
  <si>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</si>
  <si>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</si>
  <si>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</si>
  <si>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</si>
  <si>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</si>
  <si>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</si>
  <si>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</si>
  <si>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</si>
  <si>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</si>
  <si>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</si>
  <si>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</si>
  <si>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</si>
  <si>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</si>
  <si>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</si>
  <si>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</si>
  <si>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</si>
  <si>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</si>
  <si>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</si>
  <si>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</si>
  <si>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</si>
  <si>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</si>
  <si>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</si>
  <si>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</si>
  <si>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</si>
  <si>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</si>
  <si>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</si>
  <si>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</si>
  <si>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</si>
  <si>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</si>
  <si>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</si>
  <si>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</si>
  <si>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</si>
  <si>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</si>
  <si>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</si>
  <si>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</si>
  <si>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</si>
  <si>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</si>
  <si>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</si>
  <si>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</si>
  <si>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</si>
  <si>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</si>
  <si>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</si>
  <si>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</si>
  <si>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</si>
  <si>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</si>
  <si>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</si>
  <si>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</si>
  <si>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</si>
  <si>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</si>
  <si>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</si>
  <si>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</si>
  <si>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</si>
  <si>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</si>
  <si>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</si>
  <si>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</si>
  <si>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</si>
  <si>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</si>
  <si>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</si>
  <si>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</si>
  <si>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</si>
  <si>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</si>
  <si>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</si>
  <si>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</si>
  <si>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</si>
  <si>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</si>
  <si>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</si>
  <si>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</si>
  <si>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</si>
  <si>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</si>
  <si>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</si>
  <si>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</si>
  <si>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</si>
  <si>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</si>
  <si>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</si>
  <si>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</si>
  <si>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</si>
  <si>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</si>
  <si>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</si>
  <si>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</si>
  <si>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</si>
  <si>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</si>
  <si>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</si>
  <si>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</si>
  <si>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</si>
  <si>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</si>
  <si>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</si>
  <si>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</si>
  <si>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</si>
  <si>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</si>
  <si>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</si>
  <si>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</si>
  <si>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</si>
  <si>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</si>
  <si>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</si>
  <si>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</si>
  <si>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</si>
  <si>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</si>
  <si>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</si>
  <si>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</si>
  <si>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</si>
  <si>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</si>
  <si>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</si>
  <si>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</si>
  <si>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</si>
  <si>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</si>
  <si>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</si>
  <si>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</si>
  <si>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</si>
  <si>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</si>
  <si>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</si>
  <si>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</si>
  <si>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</si>
  <si>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</si>
  <si>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</si>
  <si>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</si>
  <si>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</si>
  <si>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</si>
  <si>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</si>
  <si>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</si>
  <si>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</si>
  <si>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</si>
  <si>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</si>
  <si>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</si>
  <si>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</si>
  <si>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</si>
  <si>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</si>
  <si>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</si>
  <si>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</si>
  <si>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</si>
  <si>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</si>
  <si>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</si>
  <si>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</si>
  <si>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</si>
  <si>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</si>
  <si>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</si>
  <si>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</si>
  <si>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</si>
  <si>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</si>
  <si>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</si>
  <si>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</si>
  <si>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</si>
  <si>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</si>
  <si>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</si>
  <si>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</si>
  <si>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</si>
  <si>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</si>
  <si>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</si>
  <si>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</si>
  <si>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</si>
  <si>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</si>
  <si>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</si>
  <si>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</si>
  <si>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</si>
  <si>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</si>
  <si>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</si>
  <si>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</si>
  <si>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</si>
  <si>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</si>
  <si>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</si>
  <si>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</si>
  <si>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</si>
  <si>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</si>
  <si>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</si>
  <si>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</si>
  <si>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</si>
  <si>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</si>
  <si>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</si>
  <si>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</si>
  <si>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</si>
  <si>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</si>
  <si>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</si>
  <si>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</si>
  <si>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</si>
  <si>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</si>
  <si>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</si>
  <si>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</si>
  <si>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</si>
  <si>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</si>
  <si>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</si>
  <si>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</si>
  <si>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</si>
  <si>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</si>
  <si>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</si>
  <si>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</si>
  <si>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</si>
  <si>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</si>
  <si>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</si>
  <si>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</si>
  <si>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</si>
  <si>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</si>
  <si>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</si>
  <si>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</si>
  <si>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</si>
  <si>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</si>
  <si>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</si>
  <si>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</si>
  <si>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</si>
  <si>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</si>
  <si>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</si>
  <si>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</si>
  <si>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</si>
  <si>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</si>
  <si>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</si>
  <si>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</si>
  <si>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</si>
  <si>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</si>
  <si>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</si>
  <si>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</si>
  <si>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</si>
  <si>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</si>
  <si>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</si>
  <si>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</si>
  <si>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</si>
  <si>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</si>
  <si>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</si>
  <si>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</si>
  <si>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</si>
  <si>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</si>
  <si>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</si>
  <si>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</si>
  <si>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</si>
  <si>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</si>
  <si>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</si>
  <si>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</si>
  <si>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</si>
  <si>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</si>
  <si>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</si>
  <si>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</si>
  <si>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</si>
  <si>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</si>
  <si>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</si>
  <si>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</si>
  <si>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</si>
  <si>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</si>
  <si>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</si>
  <si>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</si>
  <si>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</si>
  <si>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</si>
  <si>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</si>
  <si>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</si>
  <si>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</si>
  <si>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</si>
  <si>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</si>
  <si>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</si>
  <si>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</si>
  <si>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</si>
  <si>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</si>
  <si>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</si>
  <si>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</si>
  <si>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</si>
  <si>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</si>
  <si>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</si>
  <si>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</si>
  <si>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</si>
  <si>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</si>
  <si>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</si>
  <si>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</si>
  <si>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</si>
  <si>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</si>
  <si>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</si>
  <si>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</si>
  <si>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</si>
  <si>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</si>
  <si>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</si>
  <si>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</si>
  <si>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</si>
  <si>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</si>
  <si>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</si>
  <si>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</si>
  <si>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</si>
  <si>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</si>
  <si>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</si>
  <si>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</si>
  <si>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</si>
  <si>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</si>
  <si>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</si>
  <si>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</si>
  <si>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</si>
  <si>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</si>
  <si>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</si>
  <si>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</si>
  <si>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</si>
  <si>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</si>
  <si>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</si>
  <si>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</si>
  <si>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</si>
  <si>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</si>
  <si>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</si>
  <si>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</si>
  <si>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</si>
  <si>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</si>
  <si>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</si>
  <si>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</si>
  <si>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</si>
  <si>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</si>
  <si>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</si>
  <si>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</si>
  <si>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</si>
  <si>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</si>
  <si>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</si>
  <si>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</si>
  <si>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</si>
  <si>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</si>
  <si>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</si>
  <si>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</si>
  <si>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</si>
  <si>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</si>
  <si>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</si>
  <si>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</si>
  <si>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</si>
  <si>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</si>
  <si>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</si>
  <si>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</si>
  <si>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</si>
  <si>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</si>
  <si>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</si>
  <si>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</si>
  <si>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</si>
  <si>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</si>
  <si>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</si>
  <si>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</si>
  <si>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</si>
  <si>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</si>
  <si>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</si>
  <si>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</si>
  <si>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</si>
  <si>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</si>
  <si>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</si>
  <si>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</si>
  <si>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</si>
  <si>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</si>
  <si>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</si>
  <si>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</si>
  <si>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</si>
  <si>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</si>
  <si>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</si>
  <si>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</si>
  <si>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</si>
  <si>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</si>
  <si>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</si>
  <si>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</si>
  <si>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</si>
  <si>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</si>
  <si>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</si>
  <si>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</si>
  <si>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</si>
  <si>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</si>
  <si>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</si>
  <si>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</si>
  <si>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</si>
  <si>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</si>
  <si>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</si>
  <si>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</si>
  <si>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</si>
  <si>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</si>
  <si>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</si>
  <si>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</si>
  <si>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</si>
  <si>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</si>
  <si>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</si>
  <si>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</si>
  <si>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</si>
  <si>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</si>
  <si>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</si>
  <si>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</si>
  <si>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</si>
  <si>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</si>
  <si>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</si>
  <si>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</si>
  <si>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</si>
  <si>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</si>
  <si>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</si>
  <si>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</si>
  <si>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</si>
  <si>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</si>
  <si>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</si>
  <si>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</si>
  <si>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</si>
  <si>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</si>
  <si>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</si>
  <si>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</si>
  <si>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</si>
  <si>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</si>
  <si>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</si>
  <si>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</si>
  <si>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</si>
  <si>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</si>
  <si>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</si>
  <si>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</si>
  <si>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</si>
  <si>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</si>
  <si>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</si>
  <si>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</si>
  <si>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</si>
  <si>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</si>
  <si>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</si>
  <si>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</si>
  <si>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</si>
  <si>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</si>
  <si>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</si>
  <si>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</si>
  <si>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</si>
  <si>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</si>
  <si>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</si>
  <si>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</si>
  <si>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</si>
  <si>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</si>
  <si>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</si>
  <si>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</si>
  <si>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</si>
  <si>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</si>
  <si>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</si>
  <si>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</si>
  <si>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</si>
  <si>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</si>
  <si>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</si>
  <si>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</si>
  <si>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</si>
  <si>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</si>
  <si>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</si>
  <si>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</si>
  <si>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</si>
  <si>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</si>
  <si>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</si>
  <si>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</si>
  <si>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</si>
  <si>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</si>
  <si>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</si>
  <si>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</si>
  <si>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</si>
  <si>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</si>
  <si>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</si>
  <si>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</si>
  <si>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</si>
  <si>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</si>
  <si>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</si>
  <si>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</si>
  <si>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</si>
  <si>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</si>
  <si>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</si>
  <si>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</si>
  <si>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</si>
  <si>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</si>
  <si>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</si>
  <si>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</si>
  <si>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</si>
  <si>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</si>
  <si>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</si>
  <si>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</si>
  <si>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</si>
  <si>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</si>
  <si>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</si>
  <si>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</si>
  <si>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</si>
  <si>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</si>
  <si>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</si>
  <si>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</si>
  <si>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</si>
  <si>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</si>
  <si>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</si>
  <si>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</si>
  <si>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</si>
  <si>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</si>
  <si>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</si>
  <si>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</si>
  <si>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</si>
  <si>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</si>
  <si>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</si>
  <si>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</si>
  <si>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</si>
  <si>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</si>
  <si>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</si>
  <si>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</si>
  <si>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</si>
  <si>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</si>
  <si>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</si>
  <si>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</si>
  <si>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</si>
  <si>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</si>
  <si>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</si>
  <si>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</si>
  <si>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</si>
  <si>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</si>
  <si>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</si>
  <si>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</si>
  <si>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</si>
  <si>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</si>
  <si>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</si>
  <si>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</si>
  <si>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</si>
  <si>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</si>
  <si>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</si>
  <si>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</si>
  <si>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</si>
  <si>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</si>
  <si>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</si>
  <si>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</si>
  <si>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</si>
  <si>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</si>
  <si>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</si>
  <si>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</si>
  <si>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</si>
  <si>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</si>
  <si>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</si>
  <si>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</si>
  <si>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</si>
  <si>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</si>
  <si>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</si>
  <si>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</si>
  <si>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</si>
  <si>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</si>
  <si>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</si>
  <si>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</si>
  <si>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</si>
  <si>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</si>
  <si>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</si>
  <si>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</si>
  <si>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</si>
  <si>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</si>
  <si>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</si>
  <si>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</si>
  <si>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</si>
  <si>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</si>
  <si>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</si>
  <si>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</si>
  <si>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</si>
  <si>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</si>
  <si>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</si>
  <si>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</si>
  <si>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</si>
  <si>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</si>
  <si>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</si>
  <si>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</si>
  <si>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</si>
  <si>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</si>
  <si>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</si>
  <si>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</si>
  <si>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</si>
  <si>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</si>
  <si>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</si>
  <si>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</si>
  <si>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</si>
  <si>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</si>
  <si>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</si>
  <si>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</si>
  <si>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</si>
  <si>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</si>
  <si>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</si>
  <si>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</si>
  <si>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</si>
  <si>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</si>
  <si>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</si>
  <si>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</si>
  <si>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</si>
  <si>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</si>
  <si>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</si>
  <si>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</si>
  <si>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</si>
  <si>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</si>
  <si>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</si>
  <si>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</si>
  <si>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</si>
  <si>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</si>
  <si>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</si>
  <si>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</si>
  <si>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</si>
  <si>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</si>
  <si>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</si>
  <si>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</si>
  <si>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</si>
  <si>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</si>
  <si>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</si>
  <si>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</si>
  <si>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</si>
  <si>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</si>
  <si>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</si>
  <si>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</si>
  <si>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</si>
  <si>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</si>
  <si>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</si>
  <si>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</si>
  <si>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</si>
  <si>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</si>
  <si>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</si>
  <si>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</si>
  <si>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</si>
  <si>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</si>
  <si>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</si>
  <si>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</si>
  <si>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</si>
  <si>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</si>
  <si>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</si>
  <si>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</si>
  <si>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</si>
  <si>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</si>
  <si>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</si>
  <si>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</si>
  <si>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</si>
  <si>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</si>
  <si>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</si>
  <si>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</si>
  <si>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</si>
  <si>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</si>
  <si>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</si>
  <si>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</si>
  <si>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</si>
  <si>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</si>
  <si>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</si>
  <si>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</si>
  <si>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</si>
  <si>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</si>
  <si>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</si>
  <si>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</si>
  <si>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</si>
  <si>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</si>
  <si>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</si>
  <si>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</si>
  <si>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</si>
  <si>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</si>
  <si>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</si>
  <si>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</si>
  <si>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</si>
  <si>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</si>
  <si>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</si>
  <si>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</si>
  <si>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</si>
  <si>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</si>
  <si>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</si>
  <si>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</si>
  <si>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</si>
  <si>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</si>
  <si>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</si>
  <si>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</si>
  <si>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</si>
  <si>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</si>
  <si>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</si>
  <si>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</si>
  <si>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</si>
  <si>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</si>
  <si>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</si>
  <si>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</si>
  <si>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</si>
  <si>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</si>
  <si>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</si>
  <si>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</si>
  <si>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</si>
  <si>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</si>
  <si>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</si>
  <si>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</si>
  <si>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</si>
  <si>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</si>
  <si>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</si>
  <si>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</si>
  <si>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</si>
  <si>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</si>
  <si>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</si>
  <si>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</si>
  <si>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</si>
  <si>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</si>
  <si>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</si>
  <si>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</si>
  <si>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</si>
  <si>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</si>
  <si>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</si>
  <si>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</si>
  <si>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</si>
  <si>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</si>
  <si>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</si>
  <si>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</si>
  <si>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</si>
  <si>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</si>
  <si>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</si>
  <si>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</si>
  <si>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</si>
  <si>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</si>
  <si>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</si>
  <si>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</si>
  <si>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</si>
  <si>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</si>
  <si>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</si>
  <si>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</si>
  <si>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</si>
  <si>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</si>
  <si>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</si>
  <si>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</si>
  <si>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</si>
  <si>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</si>
  <si>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</si>
  <si>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</si>
  <si>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</si>
  <si>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</si>
  <si>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</si>
  <si>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</si>
  <si>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</si>
  <si>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</si>
  <si>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</si>
  <si>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</si>
  <si>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</si>
  <si>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</si>
  <si>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</si>
  <si>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</si>
  <si>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</si>
  <si>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</si>
  <si>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</si>
  <si>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</si>
  <si>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</si>
  <si>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</si>
  <si>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</si>
  <si>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</si>
  <si>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</si>
  <si>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</si>
  <si>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</si>
  <si>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</si>
  <si>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</si>
  <si>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</si>
  <si>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</si>
  <si>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</si>
  <si>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</si>
  <si>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</si>
  <si>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</si>
  <si>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</si>
  <si>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</si>
  <si>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</si>
  <si>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</si>
  <si>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</si>
  <si>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</si>
  <si>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</si>
  <si>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</si>
  <si>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</si>
  <si>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</si>
  <si>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</si>
  <si>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</si>
  <si>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</si>
  <si>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</si>
  <si>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</si>
  <si>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</si>
  <si>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</si>
  <si>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</si>
  <si>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</si>
  <si>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</si>
  <si>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</si>
  <si>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</si>
  <si>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</si>
  <si>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</si>
  <si>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</si>
  <si>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</si>
  <si>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</si>
  <si>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</si>
  <si>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</si>
  <si>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</si>
  <si>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</si>
  <si>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</si>
  <si>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</si>
  <si>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</si>
  <si>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</si>
  <si>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</si>
  <si>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</si>
  <si>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</si>
  <si>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</si>
  <si>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</si>
  <si>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</si>
  <si>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</si>
  <si>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</si>
  <si>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</si>
  <si>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</si>
  <si>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</si>
  <si>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</si>
  <si>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</si>
  <si>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</si>
  <si>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</si>
  <si>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</si>
  <si>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</si>
  <si>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</si>
  <si>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</si>
  <si>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</si>
  <si>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</si>
  <si>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</si>
  <si>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</si>
  <si>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</si>
  <si>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</si>
  <si>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</si>
  <si>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</si>
  <si>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</si>
  <si>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</si>
  <si>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</si>
  <si>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</si>
  <si>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</si>
  <si>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</si>
  <si>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</si>
  <si>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</si>
  <si>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</si>
  <si>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</si>
  <si>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</si>
  <si>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</si>
  <si>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</si>
  <si>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</si>
  <si>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</si>
  <si>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</si>
  <si>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</si>
  <si>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</si>
  <si>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</si>
  <si>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</si>
  <si>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</si>
  <si>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</si>
  <si>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</si>
  <si>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</si>
  <si>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</si>
  <si>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</si>
  <si>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</si>
  <si>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</si>
  <si>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</si>
  <si>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</si>
  <si>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</si>
  <si>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</si>
  <si>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</si>
  <si>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</si>
  <si>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</si>
  <si>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</si>
  <si>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</si>
  <si>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</si>
  <si>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</si>
  <si>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</si>
  <si>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</si>
  <si>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</si>
  <si>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</si>
  <si>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</si>
  <si>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</si>
  <si>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</si>
  <si>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</si>
  <si>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</si>
  <si>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</si>
  <si>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</si>
  <si>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</si>
  <si>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</si>
  <si>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</si>
  <si>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</si>
  <si>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</si>
  <si>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</si>
  <si>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</si>
  <si>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</si>
  <si>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</si>
  <si>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</si>
  <si>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</si>
  <si>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</si>
  <si>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</si>
  <si>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</si>
  <si>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</si>
  <si>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</si>
  <si>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</si>
  <si>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</si>
  <si>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</si>
  <si>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</si>
  <si>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</si>
  <si>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</si>
  <si>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</si>
  <si>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</si>
  <si>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</si>
  <si>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</si>
  <si>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</si>
  <si>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</si>
  <si>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</si>
  <si>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</si>
  <si>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</si>
  <si>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</si>
  <si>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</si>
  <si>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</si>
  <si>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</si>
  <si>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</si>
  <si>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</si>
  <si>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</si>
  <si>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</si>
  <si>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</si>
  <si>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</si>
  <si>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</si>
  <si>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</si>
  <si>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</si>
  <si>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</si>
  <si>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</si>
  <si>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</si>
  <si>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</si>
  <si>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</si>
  <si>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</si>
  <si>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</si>
  <si>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</si>
  <si>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</si>
  <si>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</si>
  <si>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</si>
  <si>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</si>
  <si>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</si>
  <si>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</si>
  <si>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</si>
  <si>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</si>
  <si>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</si>
  <si>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</si>
  <si>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</si>
  <si>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</si>
  <si>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</si>
  <si>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</si>
  <si>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</si>
  <si>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</si>
  <si>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</si>
  <si>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</si>
  <si>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</si>
  <si>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</si>
  <si>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</si>
  <si>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</si>
  <si>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</si>
  <si>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</si>
  <si>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</si>
  <si>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</si>
  <si>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</si>
  <si>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</si>
  <si>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</si>
  <si>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</si>
  <si>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</si>
  <si>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</si>
  <si>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</si>
  <si>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</si>
  <si>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</si>
  <si>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</si>
  <si>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</si>
  <si>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</si>
  <si>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</si>
  <si>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</si>
  <si>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</si>
  <si>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</si>
  <si>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</si>
  <si>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</si>
  <si>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</si>
  <si>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</si>
  <si>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</si>
  <si>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</si>
  <si>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</si>
  <si>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</si>
  <si>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</si>
  <si>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</si>
  <si>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</si>
  <si>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</si>
  <si>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</si>
  <si>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</si>
  <si>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</si>
  <si>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</si>
  <si>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</si>
  <si>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</si>
  <si>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</si>
  <si>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</si>
  <si>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</si>
  <si>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</si>
  <si>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</si>
  <si>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</si>
  <si>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</si>
  <si>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</si>
  <si>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</si>
  <si>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</si>
  <si>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</si>
  <si>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</si>
  <si>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</si>
  <si>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</si>
  <si>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</si>
  <si>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</si>
  <si>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</si>
  <si>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</si>
  <si>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</si>
  <si>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</si>
  <si>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</si>
  <si>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</si>
  <si>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</si>
  <si>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</si>
  <si>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</si>
  <si>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</si>
  <si>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</si>
  <si>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</si>
  <si>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</si>
  <si>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</si>
  <si>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</si>
  <si>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</si>
  <si>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</si>
  <si>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</si>
  <si>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</si>
  <si>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</si>
  <si>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</si>
  <si>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</si>
  <si>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</si>
  <si>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</si>
  <si>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</si>
  <si>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</si>
  <si>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</si>
  <si>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</si>
  <si>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</si>
  <si>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</si>
  <si>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</si>
  <si>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</si>
  <si>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</si>
  <si>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</si>
  <si>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</si>
  <si>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</si>
  <si>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</si>
  <si>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</si>
  <si>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</si>
  <si>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</si>
  <si>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</si>
  <si>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</si>
  <si>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</si>
  <si>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</si>
  <si>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</si>
  <si>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</si>
  <si>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</si>
  <si>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</si>
  <si>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</si>
  <si>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</si>
  <si>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</si>
  <si>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</si>
  <si>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</si>
  <si>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</si>
  <si>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</si>
  <si>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</si>
  <si>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</si>
  <si>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</si>
  <si>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</si>
  <si>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</si>
  <si>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</si>
  <si>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</si>
  <si>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</si>
  <si>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</si>
  <si>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</si>
  <si>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</si>
  <si>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</si>
  <si>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</si>
  <si>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</si>
  <si>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</si>
  <si>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</si>
  <si>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</si>
  <si>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</si>
  <si>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</si>
  <si>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</si>
  <si>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</si>
  <si>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</si>
  <si>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</si>
  <si>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</si>
  <si>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</si>
  <si>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</si>
  <si>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</si>
  <si>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</si>
  <si>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</si>
  <si>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</si>
  <si>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</si>
  <si>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</si>
  <si>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</si>
  <si>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</si>
  <si>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</si>
  <si>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</si>
  <si>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</si>
  <si>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</si>
  <si>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</si>
  <si>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</si>
  <si>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</si>
  <si>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</si>
  <si>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</si>
  <si>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</si>
  <si>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</si>
  <si>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</si>
  <si>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</si>
  <si>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</si>
  <si>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</si>
  <si>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</si>
  <si>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</si>
  <si>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</si>
  <si>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</si>
  <si>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</si>
  <si>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</si>
  <si>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</si>
  <si>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</si>
  <si>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</si>
  <si>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</si>
  <si>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</si>
  <si>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</si>
  <si>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</si>
  <si>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</si>
  <si>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</si>
  <si>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</si>
  <si>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</si>
  <si>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</si>
  <si>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</si>
  <si>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</si>
  <si>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</si>
  <si>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</si>
  <si>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</si>
  <si>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</si>
  <si>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</si>
  <si>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</si>
  <si>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</si>
  <si>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</si>
  <si>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</si>
  <si>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</si>
  <si>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</si>
  <si>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</si>
  <si>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</si>
  <si>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</si>
  <si>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</si>
  <si>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</si>
  <si>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</si>
  <si>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</si>
  <si>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</si>
  <si>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</si>
  <si>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</si>
  <si>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</si>
  <si>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</si>
  <si>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</si>
  <si>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</si>
  <si>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</si>
  <si>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</si>
  <si>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</si>
  <si>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</si>
  <si>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</si>
  <si>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</si>
  <si>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</si>
  <si>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</si>
  <si>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</si>
  <si>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</si>
  <si>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</si>
  <si>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</si>
  <si>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</si>
  <si>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</si>
  <si>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</si>
  <si>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</si>
  <si>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</si>
  <si>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</si>
  <si>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</si>
  <si>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</si>
  <si>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</si>
  <si>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</si>
  <si>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</si>
  <si>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</si>
  <si>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</si>
  <si>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</si>
  <si>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</si>
  <si>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</si>
  <si>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</si>
  <si>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</si>
  <si>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</si>
  <si>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</si>
  <si>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</si>
  <si>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</si>
  <si>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</si>
  <si>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</si>
  <si>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</si>
  <si>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</si>
  <si>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</si>
  <si>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</si>
  <si>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</si>
  <si>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</si>
  <si>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</si>
  <si>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</si>
  <si>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</si>
  <si>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</si>
  <si>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</si>
  <si>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</si>
  <si>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</si>
  <si>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</si>
  <si>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</si>
  <si>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</si>
  <si>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</si>
  <si>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</si>
  <si>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</si>
  <si>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</si>
  <si>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</si>
  <si>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</si>
  <si>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</si>
  <si>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</si>
  <si>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</si>
  <si>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</si>
  <si>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</si>
  <si>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</si>
  <si>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</si>
  <si>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</si>
  <si>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</si>
  <si>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</si>
  <si>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</si>
  <si>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</si>
  <si>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</si>
  <si>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</si>
  <si>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</si>
  <si>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</si>
  <si>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</si>
  <si>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</si>
  <si>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</si>
  <si>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</si>
  <si>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</si>
  <si>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</si>
  <si>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</si>
  <si>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</si>
  <si>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</si>
  <si>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</si>
  <si>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</si>
  <si>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</si>
  <si>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</si>
  <si>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</si>
  <si>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</si>
  <si>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</si>
  <si>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</si>
  <si>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</si>
  <si>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</si>
  <si>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</si>
  <si>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</si>
  <si>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</si>
  <si>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</si>
  <si>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</si>
  <si>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</si>
  <si>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</si>
  <si>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</si>
  <si>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</si>
  <si>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</si>
  <si>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</si>
  <si>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</si>
  <si>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</si>
  <si>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</si>
  <si>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</si>
  <si>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</si>
  <si>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</si>
  <si>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</si>
  <si>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</si>
  <si>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</si>
  <si>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</si>
  <si>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</si>
  <si>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</si>
  <si>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</si>
  <si>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</si>
  <si>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</si>
  <si>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</si>
  <si>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</si>
  <si>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</si>
  <si>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</si>
  <si>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</si>
  <si>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</si>
  <si>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</si>
  <si>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</si>
  <si>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</si>
  <si>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</si>
  <si>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</si>
  <si>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</si>
  <si>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</si>
  <si>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</si>
  <si>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</si>
  <si>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</si>
  <si>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</si>
  <si>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</si>
  <si>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</si>
  <si>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</si>
  <si>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</si>
  <si>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</si>
  <si>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</si>
  <si>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</si>
  <si>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</si>
  <si>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</si>
  <si>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</si>
  <si>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</si>
  <si>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</si>
  <si>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</si>
  <si>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</si>
  <si>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</si>
  <si>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</si>
  <si>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</si>
  <si>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</si>
  <si>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</si>
  <si>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</si>
  <si>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</si>
  <si>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</si>
  <si>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</si>
  <si>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</si>
  <si>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</si>
  <si>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</si>
  <si>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</si>
  <si>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</si>
  <si>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</si>
  <si>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</si>
  <si>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</si>
  <si>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</si>
  <si>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</si>
  <si>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</si>
  <si>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</si>
  <si>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</si>
  <si>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</si>
  <si>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</si>
  <si>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</si>
  <si>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</si>
  <si>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</si>
  <si>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</si>
  <si>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</si>
  <si>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</si>
  <si>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</si>
  <si>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</si>
  <si>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</si>
  <si>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</si>
  <si>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</si>
  <si>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</si>
  <si>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</si>
  <si>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</si>
  <si>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</si>
  <si>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</si>
  <si>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</si>
  <si>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</si>
  <si>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</si>
  <si>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</si>
  <si>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</si>
  <si>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</si>
  <si>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</si>
  <si>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</si>
  <si>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</si>
  <si>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</si>
  <si>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</si>
  <si>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</si>
  <si>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</si>
  <si>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</si>
  <si>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</si>
  <si>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</si>
  <si>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</si>
  <si>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</si>
  <si>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</si>
  <si>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</si>
  <si>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</si>
  <si>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</si>
  <si>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</si>
  <si>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</si>
  <si>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</si>
  <si>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</si>
  <si>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</si>
  <si>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</si>
  <si>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</si>
  <si>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</si>
  <si>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</si>
  <si>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</si>
  <si>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</si>
  <si>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</si>
  <si>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</si>
  <si>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</si>
  <si>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</si>
  <si>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</si>
  <si>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</si>
  <si>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</si>
  <si>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</si>
  <si>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</si>
  <si>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</si>
  <si>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</si>
  <si>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</si>
  <si>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</si>
  <si>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</si>
  <si>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</si>
  <si>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</si>
  <si>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</si>
  <si>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</si>
  <si>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</si>
  <si>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</si>
  <si>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</si>
  <si>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</si>
  <si>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</si>
  <si>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</si>
  <si>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</si>
  <si>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</si>
  <si>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</si>
  <si>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</si>
  <si>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</si>
  <si>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</si>
  <si>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</si>
  <si>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</si>
  <si>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</si>
  <si>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</si>
  <si>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</si>
  <si>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</si>
  <si>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</si>
  <si>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</si>
  <si>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</si>
  <si>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</si>
  <si>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</si>
  <si>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</si>
  <si>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</si>
  <si>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</si>
  <si>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</si>
  <si>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</si>
  <si>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</si>
  <si>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</si>
  <si>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</si>
  <si>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</si>
  <si>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</si>
  <si>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</si>
  <si>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</si>
  <si>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</si>
  <si>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</si>
  <si>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</si>
  <si>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</si>
  <si>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</si>
  <si>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</si>
  <si>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</si>
  <si>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</si>
  <si>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</si>
  <si>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</si>
  <si>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</si>
  <si>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</si>
  <si>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</si>
  <si>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</si>
  <si>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</si>
  <si>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</si>
  <si>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</si>
  <si>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</si>
  <si>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</si>
  <si>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</si>
  <si>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</si>
  <si>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</si>
  <si>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</si>
  <si>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</si>
  <si>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</si>
  <si>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</si>
  <si>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</si>
  <si>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</si>
  <si>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</si>
  <si>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</si>
  <si>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</si>
  <si>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</si>
  <si>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</si>
  <si>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</si>
  <si>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</si>
  <si>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</si>
  <si>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</si>
  <si>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</si>
  <si>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</si>
  <si>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</si>
  <si>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</si>
  <si>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</si>
  <si>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</si>
  <si>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</si>
  <si>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</si>
  <si>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</si>
  <si>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</si>
  <si>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</si>
  <si>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</si>
  <si>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</si>
  <si>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</si>
  <si>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</si>
  <si>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</si>
  <si>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</si>
  <si>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</si>
  <si>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</si>
  <si>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</si>
  <si>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</si>
  <si>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</si>
  <si>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</si>
  <si>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</si>
  <si>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</si>
  <si>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</si>
  <si>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</si>
  <si>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</si>
  <si>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</si>
  <si>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</si>
  <si>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</si>
  <si>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</si>
  <si>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</si>
  <si>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</si>
  <si>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</si>
  <si>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</si>
  <si>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</si>
  <si>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</si>
  <si>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</si>
  <si>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</si>
  <si>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</si>
  <si>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</si>
  <si>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</si>
  <si>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</si>
  <si>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</si>
  <si>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</si>
  <si>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</si>
  <si>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</si>
  <si>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</si>
  <si>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</si>
  <si>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</si>
  <si>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</si>
  <si>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</si>
  <si>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</si>
  <si>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</si>
  <si>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</si>
  <si>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</si>
  <si>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</si>
  <si>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</si>
  <si>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</si>
  <si>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</si>
  <si>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</si>
  <si>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</si>
  <si>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</si>
  <si>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</si>
  <si>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</si>
  <si>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</si>
  <si>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</si>
  <si>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</si>
  <si>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</si>
  <si>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</si>
  <si>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</si>
  <si>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</si>
  <si>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</si>
  <si>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</si>
  <si>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</si>
  <si>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</si>
  <si>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</si>
  <si>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</si>
  <si>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</si>
  <si>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</si>
  <si>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</si>
  <si>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</si>
  <si>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</si>
  <si>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</si>
  <si>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</si>
  <si>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</si>
  <si>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</si>
  <si>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</si>
  <si>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</si>
  <si>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</si>
  <si>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</si>
  <si>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</si>
  <si>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</si>
  <si>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</si>
  <si>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</si>
  <si>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</si>
  <si>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</si>
  <si>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</si>
  <si>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</si>
  <si>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</si>
  <si>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</si>
  <si>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</si>
  <si>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</si>
  <si>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</si>
  <si>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</si>
  <si>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</si>
  <si>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</si>
  <si>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</si>
  <si>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</si>
  <si>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</si>
  <si>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</si>
  <si>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</si>
  <si>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</si>
  <si>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</si>
  <si>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</si>
  <si>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</si>
  <si>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</si>
  <si>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</si>
  <si>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</si>
  <si>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</si>
  <si>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</si>
  <si>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</si>
  <si>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</si>
  <si>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</si>
  <si>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</si>
  <si>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</si>
  <si>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</si>
  <si>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</si>
  <si>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</si>
  <si>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</si>
  <si>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</si>
  <si>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</si>
  <si>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</si>
  <si>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</si>
  <si>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</si>
  <si>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</si>
  <si>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</si>
  <si>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</si>
  <si>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</si>
  <si>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</si>
  <si>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</si>
  <si>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</si>
  <si>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</si>
  <si>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</si>
  <si>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</si>
  <si>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</si>
  <si>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</si>
  <si>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</si>
  <si>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</si>
  <si>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</si>
  <si>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</si>
  <si>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</si>
  <si>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</si>
  <si>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</si>
  <si>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</si>
  <si>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</si>
  <si>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</si>
  <si>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</si>
  <si>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</si>
  <si>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</si>
  <si>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</si>
  <si>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</si>
  <si>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</si>
  <si>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</si>
  <si>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</si>
  <si>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</si>
  <si>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</si>
  <si>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</si>
  <si>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</si>
  <si>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</si>
  <si>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</si>
  <si>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</si>
  <si>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</si>
  <si>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</si>
  <si>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</si>
  <si>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</si>
  <si>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</si>
  <si>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</si>
  <si>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</si>
  <si>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</si>
  <si>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</si>
  <si>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</si>
  <si>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</si>
  <si>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</si>
  <si>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</si>
  <si>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</si>
  <si>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</si>
  <si>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</si>
  <si>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</si>
  <si>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</si>
  <si>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</si>
  <si>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</si>
  <si>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</si>
  <si>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</si>
  <si>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</si>
  <si>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</si>
  <si>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</si>
  <si>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</si>
  <si>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</si>
  <si>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</si>
  <si>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</si>
  <si>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</si>
  <si>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</si>
  <si>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</si>
  <si>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</si>
  <si>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</si>
  <si>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</si>
  <si>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</si>
  <si>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</si>
  <si>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</si>
  <si>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</si>
  <si>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</si>
  <si>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</si>
  <si>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</si>
  <si>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</si>
  <si>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</si>
  <si>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</si>
  <si>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</si>
  <si>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</si>
  <si>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</si>
  <si>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</si>
  <si>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</si>
  <si>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</si>
  <si>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</si>
  <si>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</si>
  <si>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</si>
  <si>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</si>
  <si>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</si>
  <si>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</si>
  <si>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</si>
  <si>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</si>
  <si>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</si>
  <si>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</si>
  <si>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</si>
  <si>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</si>
  <si>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</si>
  <si>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</si>
  <si>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</si>
  <si>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</si>
  <si>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</si>
  <si>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</si>
  <si>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</si>
  <si>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</si>
  <si>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</si>
  <si>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</si>
  <si>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</si>
  <si>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</si>
  <si>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</si>
  <si>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</si>
  <si>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</si>
  <si>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</si>
  <si>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</si>
  <si>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</si>
  <si>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</si>
  <si>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</si>
  <si>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</si>
  <si>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</si>
  <si>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</si>
  <si>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</si>
  <si>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</si>
  <si>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</si>
  <si>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</si>
  <si>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</si>
  <si>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</si>
  <si>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</si>
  <si>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</si>
  <si>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</si>
  <si>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</si>
  <si>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</si>
  <si>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</si>
  <si>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</si>
  <si>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</si>
  <si>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</si>
  <si>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</si>
  <si>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</si>
  <si>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</si>
  <si>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</si>
  <si>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</si>
  <si>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</si>
  <si>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</si>
  <si>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</si>
  <si>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</si>
  <si>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</si>
  <si>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</si>
  <si>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</si>
  <si>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</si>
  <si>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</si>
  <si>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</si>
  <si>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</si>
  <si>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</si>
  <si>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</si>
  <si>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</si>
  <si>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</si>
  <si>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</si>
  <si>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</si>
  <si>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</si>
  <si>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</si>
  <si>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</si>
  <si>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</si>
  <si>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</si>
  <si>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</si>
  <si>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</si>
  <si>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</si>
  <si>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</si>
  <si>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</si>
  <si>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</si>
  <si>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</si>
  <si>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</si>
  <si>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</si>
  <si>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</si>
  <si>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</si>
  <si>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</si>
  <si>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</si>
  <si>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</si>
  <si>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</si>
  <si>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</si>
  <si>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</si>
  <si>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</si>
  <si>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</si>
  <si>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</si>
  <si>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</si>
  <si>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</si>
  <si>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</si>
  <si>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</si>
  <si>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</si>
  <si>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</si>
  <si>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</si>
  <si>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</si>
  <si>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</si>
  <si>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</si>
  <si>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</si>
  <si>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</si>
  <si>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</si>
  <si>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</si>
  <si>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</si>
  <si>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</si>
  <si>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</si>
  <si>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</si>
  <si>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</si>
  <si>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</si>
  <si>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</si>
  <si>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</si>
  <si>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</si>
  <si>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</si>
  <si>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</si>
  <si>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</si>
  <si>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</si>
  <si>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</si>
  <si>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</si>
  <si>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</si>
  <si>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</si>
  <si>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</si>
  <si>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</si>
  <si>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</si>
  <si>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</si>
  <si>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</si>
  <si>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</si>
  <si>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</si>
  <si>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</si>
  <si>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</si>
  <si>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</si>
  <si>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</si>
  <si>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</si>
  <si>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</si>
  <si>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</si>
  <si>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</si>
  <si>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</si>
  <si>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</si>
  <si>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</si>
  <si>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</si>
  <si>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</si>
  <si>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</si>
  <si>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</si>
  <si>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</si>
  <si>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</si>
  <si>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</si>
  <si>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</si>
  <si>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</si>
  <si>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</si>
  <si>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</si>
  <si>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</si>
  <si>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</si>
  <si>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</si>
  <si>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</si>
  <si>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</si>
  <si>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</si>
  <si>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</si>
  <si>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</si>
  <si>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</si>
  <si>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</si>
  <si>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</si>
  <si>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</si>
  <si>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</si>
  <si>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</si>
  <si>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</si>
  <si>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</si>
  <si>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</si>
  <si>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</si>
  <si>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</si>
  <si>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</si>
  <si>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</si>
  <si>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</si>
  <si>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</si>
  <si>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</si>
  <si>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</si>
  <si>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</si>
  <si>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</si>
  <si>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</si>
  <si>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</si>
  <si>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</si>
  <si>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</si>
  <si>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</si>
  <si>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</si>
  <si>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</si>
  <si>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</si>
  <si>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</si>
  <si>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</si>
  <si>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</si>
  <si>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</si>
  <si>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</si>
  <si>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</si>
  <si>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</si>
  <si>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</si>
  <si>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</si>
  <si>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</si>
  <si>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</si>
  <si>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</si>
  <si>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</si>
  <si>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</si>
  <si>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</si>
  <si>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</si>
  <si>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</si>
  <si>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</si>
  <si>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</si>
  <si>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</si>
  <si>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</si>
  <si>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</si>
  <si>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</si>
  <si>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</si>
  <si>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</si>
  <si>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</si>
  <si>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</si>
  <si>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</si>
  <si>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</si>
  <si>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</si>
  <si>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</si>
  <si>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</si>
  <si>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</si>
  <si>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</si>
  <si>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</si>
  <si>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</si>
  <si>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</si>
  <si>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</si>
  <si>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</si>
  <si>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</si>
  <si>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</si>
  <si>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</si>
  <si>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</si>
  <si>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</si>
  <si>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</si>
  <si>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</si>
  <si>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</si>
  <si>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</si>
  <si>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</si>
  <si>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</si>
  <si>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</si>
  <si>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</si>
  <si>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</si>
  <si>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</si>
  <si>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</si>
  <si>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</si>
  <si>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</si>
  <si>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</si>
  <si>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</si>
  <si>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</si>
  <si>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</si>
  <si>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</si>
  <si>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</si>
  <si>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</si>
  <si>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</si>
  <si>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</si>
  <si>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</si>
  <si>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</si>
  <si>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</si>
  <si>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</si>
  <si>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</si>
  <si>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</si>
  <si>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</si>
  <si>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</si>
  <si>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</si>
  <si>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</si>
  <si>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</si>
  <si>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</si>
  <si>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</si>
  <si>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</si>
  <si>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</si>
  <si>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</si>
  <si>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</si>
  <si>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</si>
  <si>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</si>
  <si>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</si>
  <si>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</si>
  <si>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</si>
  <si>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</si>
  <si>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</si>
  <si>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</si>
  <si>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</si>
  <si>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</si>
  <si>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</si>
  <si>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</si>
  <si>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</si>
  <si>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</si>
  <si>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</si>
  <si>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</si>
  <si>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</si>
  <si>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</si>
  <si>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</si>
  <si>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</si>
  <si>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</si>
  <si>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</si>
  <si>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</si>
  <si>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</si>
  <si>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</si>
  <si>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</si>
  <si>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</si>
  <si>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</si>
  <si>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</si>
  <si>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</si>
  <si>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</si>
  <si>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</si>
  <si>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</si>
  <si>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</si>
  <si>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</si>
  <si>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</si>
  <si>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</si>
  <si>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</si>
  <si>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</si>
  <si>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</si>
  <si>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</si>
  <si>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</si>
  <si>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</si>
  <si>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</si>
  <si>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</si>
  <si>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</si>
  <si>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</si>
  <si>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</si>
  <si>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</si>
  <si>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</si>
  <si>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</si>
  <si>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</si>
  <si>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</si>
  <si>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</si>
  <si>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</si>
  <si>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</si>
  <si>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</si>
  <si>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</si>
  <si>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</si>
  <si>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</si>
  <si>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</si>
  <si>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</si>
  <si>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</si>
  <si>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</si>
  <si>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</si>
  <si>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</si>
  <si>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</si>
  <si>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</si>
  <si>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</si>
  <si>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</si>
  <si>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</si>
  <si>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</si>
  <si>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</si>
  <si>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</si>
  <si>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</si>
  <si>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</si>
  <si>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</si>
  <si>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</si>
  <si>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</si>
  <si>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</si>
  <si>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</si>
  <si>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</si>
  <si>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</si>
  <si>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</si>
  <si>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</si>
  <si>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</si>
  <si>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</si>
  <si>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</si>
  <si>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</si>
  <si>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</si>
  <si>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</si>
  <si>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</si>
  <si>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</si>
  <si>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</si>
  <si>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</si>
  <si>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</si>
  <si>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</si>
  <si>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</si>
  <si>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</si>
  <si>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</si>
  <si>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</si>
  <si>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</si>
  <si>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</si>
  <si>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</si>
  <si>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</si>
  <si>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</si>
  <si>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</si>
  <si>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</si>
  <si>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</si>
  <si>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</si>
  <si>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</si>
  <si>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</si>
  <si>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</si>
  <si>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</si>
  <si>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</si>
  <si>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</si>
  <si>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</si>
  <si>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</si>
  <si>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</si>
  <si>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</si>
  <si>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</si>
  <si>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</si>
  <si>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</si>
  <si>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</si>
  <si>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</si>
  <si>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</si>
  <si>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</si>
  <si>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</si>
  <si>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</si>
  <si>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</si>
  <si>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</si>
  <si>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</si>
  <si>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</si>
  <si>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</si>
  <si>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</si>
  <si>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</si>
  <si>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</si>
  <si>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</si>
  <si>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</si>
  <si>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</si>
  <si>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</si>
  <si>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</si>
  <si>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</si>
  <si>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</si>
  <si>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</si>
  <si>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</si>
  <si>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</si>
  <si>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</si>
  <si>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</si>
  <si>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</si>
  <si>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</si>
  <si>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</si>
  <si>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</si>
  <si>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</si>
  <si>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</si>
  <si>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</si>
  <si>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</si>
  <si>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</si>
  <si>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</si>
  <si>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</si>
  <si>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</si>
  <si>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</si>
  <si>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</si>
  <si>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</si>
  <si>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</si>
  <si>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</si>
  <si>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</si>
  <si>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</si>
  <si>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</si>
  <si>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</si>
  <si>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</si>
  <si>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</si>
  <si>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</si>
  <si>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</si>
  <si>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</si>
  <si>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</si>
  <si>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</si>
  <si>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</si>
  <si>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</si>
  <si>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</si>
  <si>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</si>
  <si>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</si>
  <si>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</si>
  <si>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</si>
  <si>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</si>
  <si>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</si>
  <si>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</si>
  <si>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</si>
  <si>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</si>
  <si>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</si>
  <si>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</si>
  <si>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</si>
  <si>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</si>
  <si>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</si>
  <si>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</si>
  <si>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</si>
  <si>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</si>
  <si>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</si>
  <si>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</si>
  <si>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</si>
  <si>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</si>
  <si>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</si>
  <si>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</si>
  <si>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</si>
  <si>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</si>
  <si>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</si>
  <si>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</si>
  <si>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</si>
  <si>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</si>
  <si>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</si>
  <si>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</si>
  <si>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</si>
  <si>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</si>
  <si>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</si>
  <si>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</si>
  <si>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</si>
  <si>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</si>
  <si>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</si>
  <si>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</si>
  <si>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</si>
  <si>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</si>
  <si>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</si>
  <si>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</si>
  <si>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</si>
  <si>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</si>
  <si>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</si>
  <si>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</si>
  <si>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</si>
  <si>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</si>
  <si>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</si>
  <si>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</si>
  <si>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</si>
  <si>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</si>
  <si>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</si>
  <si>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</si>
  <si>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</si>
  <si>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</si>
  <si>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</si>
  <si>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</si>
  <si>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</si>
  <si>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</si>
  <si>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</si>
  <si>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</si>
  <si>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</si>
  <si>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</si>
  <si>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</si>
  <si>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</si>
  <si>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</si>
  <si>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</si>
  <si>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</si>
  <si>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</si>
  <si>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</si>
  <si>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</si>
  <si>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</si>
  <si>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</si>
  <si>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</si>
  <si>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</si>
  <si>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</si>
  <si>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</si>
  <si>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</si>
  <si>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</si>
  <si>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</si>
  <si>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</si>
  <si>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</si>
  <si>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</si>
  <si>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</si>
  <si>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</si>
  <si>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</si>
  <si>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</si>
  <si>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</si>
  <si>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</si>
  <si>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</si>
  <si>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</si>
  <si>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</si>
  <si>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</si>
  <si>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</si>
  <si>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</si>
  <si>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</si>
  <si>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</si>
  <si>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</si>
  <si>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</si>
  <si>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</si>
  <si>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</si>
  <si>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</si>
  <si>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</si>
  <si>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</si>
  <si>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</si>
  <si>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</si>
  <si>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</si>
  <si>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</si>
  <si>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</si>
  <si>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</si>
  <si>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</si>
  <si>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</si>
  <si>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</si>
  <si>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</si>
  <si>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</si>
  <si>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</si>
  <si>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</si>
  <si>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</si>
  <si>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</si>
  <si>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</si>
  <si>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</si>
  <si>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</si>
  <si>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</si>
  <si>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</si>
  <si>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</si>
  <si>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</si>
  <si>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</si>
  <si>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</si>
  <si>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</si>
  <si>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</si>
  <si>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</si>
  <si>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</si>
  <si>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</si>
  <si>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</si>
  <si>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</si>
  <si>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</si>
  <si>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</si>
  <si>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</si>
  <si>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</si>
  <si>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</si>
  <si>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</si>
  <si>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</si>
  <si>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</si>
  <si>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</si>
  <si>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</si>
  <si>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</si>
  <si>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</si>
  <si>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</si>
  <si>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</si>
  <si>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</si>
  <si>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</si>
  <si>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</si>
  <si>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</si>
  <si>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</si>
  <si>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</si>
  <si>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</si>
  <si>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</si>
  <si>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</si>
  <si>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</si>
  <si>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</si>
  <si>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</si>
  <si>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</si>
  <si>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</si>
  <si>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</si>
  <si>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</si>
  <si>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</si>
  <si>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</si>
  <si>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</si>
  <si>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</si>
  <si>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</si>
  <si>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</si>
  <si>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</si>
  <si>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</si>
  <si>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</si>
  <si>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</si>
  <si>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</si>
  <si>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</si>
  <si>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</si>
  <si>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</si>
  <si>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</si>
  <si>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</si>
  <si>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</si>
  <si>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</si>
  <si>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</si>
  <si>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</si>
  <si>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</si>
  <si>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</si>
  <si>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</si>
  <si>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</si>
  <si>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</si>
  <si>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</si>
  <si>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</si>
  <si>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</si>
  <si>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</si>
  <si>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</si>
  <si>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</si>
  <si>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</si>
  <si>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</si>
  <si>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</si>
  <si>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</si>
  <si>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</si>
  <si>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</si>
  <si>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</si>
  <si>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</si>
  <si>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</si>
  <si>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</si>
  <si>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</si>
  <si>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</si>
  <si>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</si>
  <si>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</si>
  <si>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</si>
  <si>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</si>
  <si>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</si>
  <si>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</si>
  <si>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</si>
  <si>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</si>
  <si>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</si>
  <si>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</si>
  <si>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</si>
  <si>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</si>
  <si>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</si>
  <si>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</si>
  <si>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</si>
  <si>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</si>
  <si>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</si>
  <si>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</si>
  <si>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</si>
  <si>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</si>
  <si>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</si>
  <si>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</si>
  <si>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</si>
  <si>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</si>
  <si>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</si>
  <si>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</si>
  <si>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</si>
  <si>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</si>
  <si>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</si>
  <si>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</si>
  <si>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</si>
  <si>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</si>
  <si>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</si>
  <si>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</si>
  <si>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</si>
  <si>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</si>
  <si>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</si>
  <si>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</si>
  <si>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</si>
  <si>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</si>
  <si>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</si>
  <si>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</si>
  <si>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</si>
  <si>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</si>
  <si>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</si>
  <si>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</si>
  <si>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</si>
  <si>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</si>
  <si>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</si>
  <si>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</si>
  <si>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</si>
  <si>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</si>
  <si>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</si>
  <si>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</si>
  <si>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</si>
  <si>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</si>
  <si>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</si>
  <si>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</si>
  <si>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</si>
  <si>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</si>
  <si>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</si>
  <si>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</si>
  <si>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</si>
  <si>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</si>
  <si>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</si>
  <si>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</si>
  <si>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</si>
  <si>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</si>
  <si>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</si>
  <si>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</si>
  <si>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</si>
  <si>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</si>
  <si>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</si>
  <si>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</si>
  <si>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</si>
  <si>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</si>
  <si>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</si>
  <si>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</si>
  <si>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</si>
  <si>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</si>
  <si>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</si>
  <si>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</si>
  <si>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</si>
  <si>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</si>
  <si>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</si>
  <si>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</si>
  <si>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</si>
  <si>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</si>
  <si>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</si>
  <si>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</si>
  <si>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</si>
  <si>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</si>
  <si>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</si>
  <si>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</si>
  <si>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</si>
  <si>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</si>
  <si>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</si>
  <si>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</si>
  <si>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</si>
  <si>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</si>
  <si>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</si>
  <si>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</si>
  <si>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</si>
  <si>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</si>
  <si>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</si>
  <si>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</si>
  <si>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</si>
  <si>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</si>
  <si>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</si>
  <si>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</si>
  <si>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</si>
  <si>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</si>
  <si>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</si>
  <si>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</si>
  <si>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</si>
  <si>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</si>
  <si>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</si>
  <si>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</si>
  <si>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</si>
  <si>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</si>
  <si>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</si>
  <si>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</si>
  <si>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</si>
  <si>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</si>
  <si>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</si>
  <si>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</si>
  <si>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</si>
  <si>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</si>
  <si>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</si>
  <si>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</si>
  <si>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</si>
  <si>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</si>
  <si>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</si>
  <si>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</si>
  <si>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</si>
  <si>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</si>
  <si>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</si>
  <si>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</si>
  <si>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</si>
  <si>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</si>
  <si>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</si>
  <si>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</si>
  <si>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</si>
  <si>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</si>
  <si>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</si>
  <si>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</si>
  <si>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</si>
  <si>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</si>
  <si>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</si>
  <si>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</si>
  <si>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</si>
  <si>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</si>
  <si>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</si>
  <si>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</si>
  <si>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</si>
  <si>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</si>
  <si>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</si>
  <si>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</si>
  <si>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</si>
  <si>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</si>
  <si>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</si>
  <si>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</si>
  <si>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</si>
  <si>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</si>
  <si>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</si>
  <si>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</si>
  <si>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</si>
  <si>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</si>
  <si>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</si>
  <si>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</si>
  <si>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</si>
  <si>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</si>
  <si>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</si>
  <si>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</si>
  <si>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</si>
  <si>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</si>
  <si>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</si>
  <si>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</si>
  <si>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</si>
  <si>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</si>
  <si>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</si>
  <si>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</si>
  <si>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</si>
  <si>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</si>
  <si>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</si>
  <si>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</si>
  <si>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</si>
  <si>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</si>
  <si>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</si>
  <si>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</si>
  <si>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</si>
  <si>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</si>
  <si>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</si>
  <si>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</si>
  <si>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</si>
  <si>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</si>
  <si>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</si>
  <si>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</si>
  <si>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</si>
  <si>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</si>
  <si>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</si>
  <si>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</si>
  <si>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</si>
  <si>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</si>
  <si>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</si>
  <si>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</si>
  <si>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</si>
  <si>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</si>
  <si>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</si>
  <si>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</si>
  <si>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</si>
  <si>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</si>
  <si>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</si>
  <si>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</si>
  <si>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</si>
  <si>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</si>
  <si>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</si>
  <si>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</si>
  <si>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</si>
  <si>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</si>
  <si>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</si>
  <si>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</si>
  <si>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</si>
  <si>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</si>
  <si>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</si>
  <si>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</si>
  <si>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</si>
  <si>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</si>
  <si>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</si>
  <si>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</si>
  <si>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</si>
  <si>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</si>
  <si>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</si>
  <si>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</si>
  <si>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</si>
  <si>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</si>
  <si>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</si>
  <si>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</si>
  <si>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</si>
  <si>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</si>
  <si>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</si>
  <si>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</si>
  <si>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</si>
  <si>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</si>
  <si>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</si>
  <si>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</si>
  <si>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</si>
  <si>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</si>
  <si>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</si>
  <si>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</si>
  <si>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</si>
  <si>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</si>
  <si>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</si>
  <si>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</si>
  <si>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</si>
  <si>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</si>
  <si>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</si>
  <si>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</si>
  <si>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</si>
  <si>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</si>
  <si>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</si>
  <si>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</si>
  <si>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</si>
  <si>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</si>
  <si>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</si>
  <si>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</si>
  <si>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</si>
  <si>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</si>
  <si>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</si>
  <si>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</si>
  <si>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</si>
  <si>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</si>
  <si>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</si>
  <si>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</si>
  <si>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</si>
  <si>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</si>
  <si>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</si>
  <si>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</si>
  <si>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</si>
  <si>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</si>
  <si>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</si>
  <si>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</si>
  <si>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</si>
  <si>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</si>
  <si>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</si>
  <si>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</si>
  <si>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</si>
  <si>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</si>
  <si>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</si>
  <si>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</si>
  <si>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</si>
  <si>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</si>
  <si>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</si>
  <si>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</si>
  <si>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</si>
  <si>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</si>
  <si>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</si>
  <si>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</si>
  <si>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</si>
  <si>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</si>
  <si>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</si>
  <si>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</si>
  <si>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</si>
  <si>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</si>
  <si>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</si>
  <si>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</si>
  <si>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</si>
  <si>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</si>
  <si>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</si>
  <si>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</si>
  <si>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</si>
  <si>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</si>
  <si>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</si>
  <si>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</si>
  <si>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</si>
  <si>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</si>
  <si>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</si>
  <si>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</si>
  <si>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</si>
  <si>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</si>
  <si>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</si>
  <si>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</si>
  <si>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</si>
  <si>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</si>
  <si>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</si>
  <si>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</si>
  <si>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</si>
  <si>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</si>
  <si>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</si>
  <si>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</si>
  <si>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</si>
  <si>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</si>
  <si>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</si>
  <si>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</si>
  <si>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</si>
  <si>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</si>
  <si>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</si>
  <si>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</si>
  <si>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</si>
  <si>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</si>
  <si>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</si>
  <si>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</si>
  <si>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</si>
  <si>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</si>
  <si>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</si>
  <si>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</si>
  <si>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</si>
  <si>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</si>
  <si>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</si>
  <si>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</si>
  <si>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</si>
  <si>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</si>
  <si>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</si>
  <si>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</si>
  <si>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</si>
  <si>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</si>
  <si>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</si>
  <si>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</si>
  <si>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</si>
  <si>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</si>
  <si>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</si>
  <si>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</si>
  <si>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</si>
  <si>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</si>
  <si>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</si>
  <si>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</si>
  <si>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</si>
  <si>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</si>
  <si>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</si>
  <si>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</si>
  <si>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</si>
  <si>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</si>
  <si>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</si>
  <si>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</si>
  <si>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</si>
  <si>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</si>
  <si>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</si>
  <si>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</si>
  <si>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</si>
  <si>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</si>
  <si>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</si>
  <si>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</si>
  <si>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</si>
  <si>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</si>
  <si>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</si>
  <si>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</si>
  <si>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</si>
  <si>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</si>
  <si>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</si>
  <si>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</si>
  <si>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</si>
  <si>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</si>
  <si>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</si>
  <si>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</si>
  <si>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</si>
  <si>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</si>
  <si>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</si>
  <si>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</si>
  <si>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</si>
  <si>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</si>
  <si>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</si>
  <si>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</si>
  <si>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</si>
  <si>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</si>
  <si>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</si>
  <si>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</si>
  <si>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</si>
  <si>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</si>
  <si>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</si>
  <si>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</si>
  <si>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</si>
  <si>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</si>
  <si>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</si>
  <si>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</si>
  <si>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</si>
  <si>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</si>
  <si>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</si>
  <si>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</si>
  <si>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</si>
  <si>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</si>
  <si>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</si>
  <si>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</si>
  <si>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</si>
  <si>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</si>
  <si>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</si>
  <si>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</si>
  <si>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</si>
  <si>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</si>
  <si>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</si>
  <si>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</si>
  <si>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</si>
  <si>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</si>
  <si>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</si>
  <si>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</si>
  <si>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</si>
  <si>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</si>
  <si>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</si>
  <si>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</si>
  <si>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</si>
  <si>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</si>
  <si>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</si>
  <si>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</si>
  <si>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</si>
  <si>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</si>
  <si>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</si>
  <si>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</si>
  <si>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</si>
  <si>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</si>
  <si>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</si>
  <si>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</si>
  <si>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</si>
  <si>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</si>
  <si>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</si>
  <si>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</si>
  <si>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</si>
  <si>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</si>
  <si>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</si>
  <si>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</si>
  <si>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</si>
  <si>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</si>
  <si>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</si>
  <si>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</si>
  <si>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</si>
  <si>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</si>
  <si>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</si>
  <si>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</si>
  <si>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</si>
  <si>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</si>
  <si>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</si>
  <si>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</si>
  <si>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</si>
  <si>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</si>
  <si>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</si>
  <si>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</si>
  <si>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</si>
  <si>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</si>
  <si>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</si>
  <si>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</si>
  <si>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</si>
  <si>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</si>
  <si>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</si>
  <si>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</si>
  <si>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</si>
  <si>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</si>
  <si>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</si>
  <si>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</si>
  <si>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</si>
  <si>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</si>
  <si>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</si>
  <si>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</si>
  <si>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</si>
  <si>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</si>
  <si>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</si>
  <si>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</si>
  <si>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</si>
  <si>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</si>
  <si>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</si>
  <si>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</si>
  <si>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</si>
  <si>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</si>
  <si>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</si>
  <si>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</si>
  <si>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</si>
  <si>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</si>
  <si>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</si>
  <si>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</si>
  <si>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</si>
  <si>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</si>
  <si>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</si>
  <si>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</si>
  <si>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</si>
  <si>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</si>
  <si>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</si>
  <si>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</si>
  <si>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</si>
  <si>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</si>
  <si>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</si>
  <si>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</si>
  <si>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</si>
  <si>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</si>
  <si>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</si>
  <si>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</si>
  <si>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</si>
  <si>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</si>
  <si>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</si>
  <si>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</si>
  <si>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</si>
  <si>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</si>
  <si>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</si>
  <si>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</si>
  <si>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</si>
  <si>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</si>
  <si>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</si>
  <si>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</si>
  <si>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</si>
  <si>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</si>
  <si>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</si>
  <si>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</si>
  <si>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</si>
  <si>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</si>
  <si>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</si>
  <si>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</si>
  <si>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</si>
  <si>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</si>
  <si>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</si>
  <si>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</si>
  <si>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</si>
  <si>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</si>
  <si>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</si>
  <si>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</si>
  <si>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</si>
  <si>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</si>
  <si>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</si>
  <si>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</si>
  <si>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</si>
  <si>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</si>
  <si>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</si>
  <si>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</si>
  <si>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</si>
  <si>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</si>
  <si>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</si>
  <si>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</si>
  <si>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</si>
  <si>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</si>
  <si>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</si>
  <si>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</si>
  <si>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</si>
  <si>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</si>
  <si>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</si>
  <si>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</si>
  <si>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</si>
  <si>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</si>
  <si>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</si>
  <si>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</si>
  <si>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</si>
  <si>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</si>
  <si>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</si>
  <si>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</si>
  <si>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</si>
  <si>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</si>
  <si>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</si>
  <si>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</si>
  <si>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</si>
  <si>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</si>
  <si>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</si>
  <si>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</si>
  <si>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</si>
  <si>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</si>
  <si>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</si>
  <si>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</si>
  <si>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</si>
  <si>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</si>
  <si>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</si>
  <si>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</si>
  <si>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</si>
  <si>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</si>
  <si>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</si>
  <si>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</si>
  <si>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</si>
  <si>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</si>
  <si>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</si>
  <si>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</si>
  <si>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</si>
  <si>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</si>
  <si>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</si>
  <si>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</si>
  <si>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</si>
  <si>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</si>
  <si>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</si>
  <si>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</si>
  <si>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</si>
  <si>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</si>
  <si>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</si>
  <si>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</si>
  <si>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</si>
  <si>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</si>
  <si>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</si>
  <si>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</si>
  <si>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</si>
  <si>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</si>
  <si>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</si>
  <si>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</si>
  <si>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</si>
  <si>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</si>
  <si>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</si>
  <si>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</si>
  <si>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</si>
  <si>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</si>
  <si>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</si>
  <si>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</si>
  <si>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</si>
  <si>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</si>
  <si>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</si>
  <si>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</si>
  <si>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</si>
  <si>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</si>
  <si>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</si>
  <si>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</si>
  <si>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</si>
  <si>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</si>
  <si>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</si>
  <si>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</si>
  <si>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</si>
  <si>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</si>
  <si>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</si>
  <si>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</si>
  <si>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</si>
  <si>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</si>
  <si>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</si>
  <si>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</si>
  <si>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</si>
  <si>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</si>
  <si>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</si>
  <si>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</si>
  <si>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</si>
  <si>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</si>
  <si>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</si>
  <si>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</si>
  <si>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</si>
  <si>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</si>
  <si>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</si>
  <si>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</si>
  <si>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</si>
  <si>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</si>
  <si>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</si>
  <si>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</si>
  <si>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</si>
  <si>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</si>
  <si>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</si>
  <si>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</si>
  <si>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</si>
  <si>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</si>
  <si>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</si>
  <si>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</si>
  <si>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</si>
  <si>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</si>
  <si>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</si>
  <si>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</si>
  <si>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</si>
  <si>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</si>
  <si>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</si>
  <si>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</si>
  <si>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</si>
  <si>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</si>
  <si>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</si>
  <si>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</si>
  <si>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</si>
  <si>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</si>
  <si>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</si>
  <si>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</si>
  <si>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</si>
  <si>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</si>
  <si>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</si>
  <si>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</si>
  <si>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</si>
  <si>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</si>
  <si>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</si>
  <si>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</si>
  <si>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</si>
  <si>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</si>
  <si>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</si>
  <si>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</si>
  <si>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</si>
  <si>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</si>
  <si>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</si>
  <si>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</si>
  <si>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</si>
  <si>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</si>
  <si>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</si>
  <si>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</si>
  <si>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</si>
  <si>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</si>
  <si>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</si>
  <si>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</si>
  <si>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</si>
  <si>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</si>
  <si>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</si>
  <si>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</si>
  <si>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</si>
  <si>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</si>
  <si>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</si>
  <si>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</si>
  <si>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</si>
  <si>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</si>
  <si>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</si>
  <si>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</si>
  <si>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</si>
  <si>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</si>
  <si>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</si>
  <si>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</si>
  <si>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</si>
  <si>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</si>
  <si>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</si>
  <si>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</si>
  <si>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</si>
  <si>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</si>
  <si>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</si>
  <si>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</si>
  <si>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</si>
  <si>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</si>
  <si>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</si>
  <si>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</si>
  <si>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</si>
  <si>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</si>
  <si>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</si>
  <si>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</si>
  <si>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</si>
  <si>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</si>
  <si>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</si>
  <si>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</si>
  <si>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</si>
  <si>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</si>
  <si>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</si>
  <si>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</si>
  <si>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</si>
  <si>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</si>
  <si>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</si>
  <si>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</si>
  <si>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</si>
  <si>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</si>
  <si>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</si>
  <si>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</si>
  <si>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</si>
  <si>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</si>
  <si>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</si>
  <si>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</si>
  <si>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</si>
  <si>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</si>
  <si>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</si>
  <si>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</si>
  <si>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</si>
  <si>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</si>
  <si>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</si>
  <si>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</si>
  <si>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</si>
  <si>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</si>
  <si>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</si>
  <si>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</si>
  <si>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</si>
  <si>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</si>
  <si>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</si>
  <si>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</si>
  <si>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</si>
  <si>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</si>
  <si>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</si>
  <si>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</si>
  <si>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</si>
  <si>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</si>
  <si>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</si>
  <si>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</si>
  <si>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</si>
  <si>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</si>
  <si>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</si>
  <si>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</si>
  <si>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</si>
  <si>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</si>
  <si>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</si>
  <si>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</si>
  <si>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</si>
  <si>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</si>
  <si>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</si>
  <si>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</si>
  <si>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</si>
  <si>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</si>
  <si>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</si>
  <si>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</si>
  <si>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</si>
  <si>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</si>
  <si>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</si>
  <si>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</si>
  <si>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</si>
  <si>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</si>
  <si>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</si>
  <si>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</si>
  <si>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</si>
  <si>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</si>
  <si>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</si>
  <si>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</si>
  <si>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</si>
  <si>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</si>
  <si>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</si>
  <si>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</si>
  <si>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</si>
  <si>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</si>
  <si>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</si>
  <si>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</si>
  <si>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</si>
  <si>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</si>
  <si>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</si>
  <si>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</si>
  <si>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</si>
  <si>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</si>
  <si>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</si>
  <si>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</si>
  <si>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</si>
  <si>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</si>
  <si>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</si>
  <si>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</si>
  <si>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</si>
  <si>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</si>
  <si>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</si>
  <si>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</si>
  <si>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</si>
  <si>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</si>
  <si>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</si>
  <si>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</si>
  <si>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</si>
  <si>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</si>
  <si>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</si>
  <si>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</si>
  <si>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</si>
  <si>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</si>
  <si>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</si>
  <si>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</si>
  <si>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</si>
  <si>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</si>
  <si>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</si>
  <si>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</si>
  <si>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</si>
  <si>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</si>
  <si>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</si>
  <si>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</si>
  <si>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</si>
  <si>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</si>
  <si>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</si>
  <si>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</si>
  <si>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</si>
  <si>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</si>
  <si>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</si>
  <si>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</si>
  <si>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</si>
  <si>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</si>
  <si>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</si>
  <si>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</si>
  <si>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</si>
  <si>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</si>
  <si>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</si>
  <si>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</si>
  <si>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</si>
  <si>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</si>
  <si>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</si>
  <si>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</si>
  <si>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</si>
  <si>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</si>
  <si>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</si>
  <si>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</si>
  <si>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</si>
  <si>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</si>
  <si>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</si>
  <si>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</si>
  <si>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</si>
  <si>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</si>
  <si>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</si>
  <si>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</si>
  <si>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</si>
  <si>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</si>
  <si>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</si>
  <si>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</si>
  <si>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</si>
  <si>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</si>
  <si>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</si>
  <si>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</si>
  <si>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</si>
  <si>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</si>
  <si>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</si>
  <si>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</si>
  <si>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</si>
  <si>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</si>
  <si>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</si>
  <si>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</si>
  <si>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</si>
  <si>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</si>
  <si>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</si>
  <si>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</si>
  <si>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</si>
  <si>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</si>
  <si>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</si>
  <si>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</si>
  <si>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</si>
  <si>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</si>
  <si>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</si>
  <si>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</si>
  <si>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</si>
  <si>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</si>
  <si>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</si>
  <si>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</si>
  <si>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</si>
  <si>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</si>
  <si>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</si>
  <si>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</si>
  <si>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</si>
  <si>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</si>
  <si>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</si>
  <si>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</si>
  <si>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</si>
  <si>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</si>
  <si>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</si>
  <si>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</si>
  <si>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</si>
  <si>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</si>
  <si>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</si>
  <si>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</si>
  <si>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</si>
  <si>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</si>
  <si>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</si>
  <si>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</si>
  <si>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</si>
  <si>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</si>
  <si>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</si>
  <si>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</si>
  <si>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</si>
  <si>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</si>
  <si>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</si>
  <si>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</si>
  <si>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</si>
  <si>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</si>
  <si>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</si>
  <si>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</si>
  <si>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</si>
  <si>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</si>
  <si>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</si>
  <si>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</si>
  <si>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</si>
  <si>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</si>
  <si>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</si>
  <si>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</si>
  <si>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</si>
  <si>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</si>
  <si>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</si>
  <si>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</si>
  <si>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</si>
  <si>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</si>
  <si>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</si>
  <si>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</si>
  <si>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</si>
  <si>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</si>
  <si>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</si>
  <si>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</si>
  <si>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</si>
  <si>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</si>
  <si>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</si>
  <si>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</si>
  <si>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</si>
  <si>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</si>
  <si>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</si>
  <si>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</si>
  <si>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</si>
  <si>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</si>
  <si>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</si>
  <si>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</si>
  <si>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</si>
  <si>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</si>
  <si>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</si>
  <si>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</si>
  <si>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</si>
  <si>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</si>
  <si>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</si>
  <si>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</si>
  <si>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</si>
  <si>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</si>
  <si>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</si>
  <si>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</si>
  <si>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</si>
  <si>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</si>
  <si>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</si>
  <si>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</si>
  <si>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</si>
  <si>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</si>
  <si>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</si>
  <si>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</si>
  <si>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</si>
  <si>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</si>
  <si>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</si>
  <si>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</si>
  <si>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</si>
  <si>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</si>
  <si>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</si>
  <si>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</si>
  <si>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</si>
  <si>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</si>
  <si>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</si>
  <si>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</si>
  <si>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</si>
  <si>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</si>
  <si>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</si>
  <si>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</si>
  <si>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</si>
  <si>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</si>
  <si>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</si>
  <si>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</si>
  <si>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</si>
  <si>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</si>
  <si>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</si>
  <si>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</si>
  <si>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</si>
  <si>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</si>
  <si>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</si>
  <si>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</si>
  <si>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</si>
  <si>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</si>
  <si>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</si>
  <si>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</si>
  <si>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</si>
  <si>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</si>
  <si>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</si>
  <si>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</si>
  <si>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</si>
  <si>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</si>
  <si>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</si>
  <si>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</si>
  <si>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</si>
  <si>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</si>
  <si>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</si>
  <si>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</si>
  <si>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</si>
  <si>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</si>
  <si>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</si>
  <si>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</si>
  <si>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</si>
  <si>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</si>
  <si>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</si>
  <si>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</si>
  <si>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</si>
  <si>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</si>
  <si>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</si>
  <si>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</si>
  <si>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</si>
  <si>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</si>
  <si>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</si>
  <si>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</si>
  <si>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</si>
  <si>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</si>
  <si>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</si>
  <si>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</si>
  <si>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</si>
  <si>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</si>
  <si>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</si>
  <si>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</si>
  <si>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</si>
  <si>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</si>
  <si>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</si>
  <si>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</si>
  <si>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</si>
  <si>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</si>
  <si>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</si>
  <si>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</si>
  <si>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</si>
  <si>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</si>
  <si>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</si>
  <si>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</si>
  <si>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</si>
  <si>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</si>
  <si>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</si>
  <si>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</si>
  <si>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</si>
  <si>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</si>
  <si>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</si>
  <si>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</si>
  <si>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</si>
  <si>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</si>
  <si>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</si>
  <si>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</si>
  <si>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</si>
  <si>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</si>
  <si>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</si>
  <si>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</si>
  <si>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</si>
  <si>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</si>
  <si>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</si>
  <si>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</si>
  <si>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</si>
  <si>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</si>
  <si>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</si>
  <si>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</si>
  <si>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</si>
  <si>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</si>
  <si>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</si>
  <si>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</si>
  <si>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</si>
  <si>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</si>
  <si>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</si>
  <si>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</si>
  <si>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</si>
  <si>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</si>
  <si>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</si>
  <si>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</si>
  <si>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</si>
  <si>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</si>
  <si>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</si>
  <si>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</si>
  <si>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</si>
  <si>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</si>
  <si>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</si>
  <si>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</si>
  <si>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</si>
  <si>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</si>
  <si>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</si>
  <si>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</si>
  <si>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</si>
  <si>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</si>
  <si>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</si>
  <si>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</si>
  <si>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</si>
  <si>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</si>
  <si>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</si>
  <si>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</si>
  <si>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</si>
  <si>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</si>
  <si>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</si>
  <si>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</si>
  <si>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</si>
  <si>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</si>
  <si>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</si>
  <si>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</si>
  <si>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</si>
  <si>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</si>
  <si>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</si>
  <si>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</si>
  <si>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</si>
  <si>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</si>
  <si>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</si>
  <si>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</si>
  <si>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</si>
  <si>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</si>
  <si>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</si>
  <si>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</si>
  <si>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</si>
  <si>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</si>
  <si>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</si>
  <si>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</si>
  <si>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</si>
  <si>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</si>
  <si>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</si>
  <si>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</si>
  <si>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</si>
  <si>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</si>
  <si>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</si>
  <si>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</si>
  <si>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</si>
  <si>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</si>
  <si>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</si>
  <si>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</si>
  <si>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</si>
  <si>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</si>
  <si>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</si>
  <si>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</si>
  <si>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</si>
  <si>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</si>
  <si>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</si>
  <si>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</si>
  <si>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</si>
  <si>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</si>
  <si>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</si>
  <si>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</si>
  <si>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</si>
  <si>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</si>
  <si>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</si>
  <si>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</si>
  <si>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</si>
  <si>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</si>
  <si>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</si>
  <si>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</si>
  <si>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</si>
  <si>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</si>
  <si>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</si>
  <si>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</si>
  <si>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</si>
  <si>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</si>
  <si>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</si>
  <si>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</si>
  <si>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</si>
  <si>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</si>
  <si>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</si>
  <si>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</si>
  <si>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</si>
  <si>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</si>
  <si>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</si>
  <si>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</si>
  <si>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</si>
  <si>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</si>
  <si>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</si>
  <si>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</si>
  <si>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</si>
  <si>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</si>
  <si>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</si>
  <si>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</si>
  <si>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</si>
  <si>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</si>
  <si>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</si>
  <si>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</si>
  <si>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</si>
  <si>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</si>
  <si>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</si>
  <si>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</si>
  <si>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</si>
  <si>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</si>
  <si>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</si>
  <si>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</si>
  <si>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</si>
  <si>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</si>
  <si>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</si>
  <si>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</si>
  <si>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</si>
  <si>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</si>
  <si>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</si>
  <si>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</si>
  <si>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</si>
  <si>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</si>
  <si>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</si>
  <si>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</si>
  <si>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</si>
  <si>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</si>
  <si>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</si>
  <si>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</si>
  <si>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</si>
  <si>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</si>
  <si>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</si>
  <si>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</si>
  <si>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</si>
  <si>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</si>
  <si>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</si>
  <si>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</si>
  <si>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</si>
  <si>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</si>
  <si>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</si>
  <si>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</si>
  <si>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</si>
  <si>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</si>
  <si>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</si>
  <si>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</si>
  <si>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</si>
  <si>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</si>
  <si>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</si>
  <si>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</si>
  <si>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</si>
  <si>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</si>
  <si>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</si>
  <si>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</si>
  <si>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</si>
  <si>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</si>
  <si>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</si>
  <si>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</si>
  <si>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</si>
  <si>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</si>
  <si>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</si>
  <si>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</si>
  <si>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</si>
  <si>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</si>
  <si>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</si>
  <si>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</si>
  <si>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</si>
  <si>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</si>
  <si>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</si>
  <si>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</si>
  <si>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</si>
  <si>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</si>
  <si>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</si>
  <si>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</si>
  <si>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</si>
  <si>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</si>
  <si>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</si>
  <si>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</si>
  <si>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</si>
  <si>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</si>
  <si>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</si>
  <si>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</si>
  <si>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</si>
  <si>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</si>
  <si>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</si>
  <si>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</si>
  <si>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</si>
  <si>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</si>
  <si>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</si>
  <si>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</si>
  <si>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</si>
  <si>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</si>
  <si>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</si>
  <si>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</si>
  <si>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</si>
  <si>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</si>
  <si>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</si>
  <si>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</si>
  <si>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</si>
  <si>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</si>
  <si>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</si>
  <si>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</si>
  <si>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</si>
  <si>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</si>
  <si>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</si>
  <si>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</si>
  <si>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</si>
  <si>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</si>
  <si>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</si>
  <si>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</si>
  <si>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</si>
  <si>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</si>
  <si>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</si>
  <si>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</si>
  <si>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</si>
  <si>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</si>
  <si>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</si>
  <si>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</si>
  <si>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</si>
  <si>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</si>
  <si>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</si>
  <si>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</si>
  <si>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</si>
  <si>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</si>
  <si>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</si>
  <si>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</si>
  <si>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</si>
  <si>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</si>
  <si>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</si>
  <si>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</si>
  <si>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</si>
  <si>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</si>
  <si>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</si>
  <si>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</si>
  <si>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</si>
  <si>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</si>
  <si>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</si>
  <si>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</si>
  <si>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</si>
  <si>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</si>
  <si>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</si>
  <si>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</si>
  <si>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</si>
  <si>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</si>
  <si>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</si>
  <si>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</si>
  <si>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</si>
  <si>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</si>
  <si>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</si>
  <si>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</si>
  <si>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</si>
  <si>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</si>
  <si>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</si>
  <si>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</si>
  <si>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</si>
  <si>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</si>
  <si>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</si>
  <si>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</si>
  <si>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</si>
  <si>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</si>
  <si>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</si>
  <si>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</si>
  <si>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</si>
  <si>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</si>
  <si>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</si>
  <si>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</si>
  <si>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</si>
  <si>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</si>
  <si>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</si>
  <si>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</si>
  <si>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</si>
  <si>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</si>
  <si>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</si>
  <si>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</si>
  <si>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</si>
  <si>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</si>
  <si>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</si>
  <si>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</si>
  <si>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</si>
  <si>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</si>
  <si>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</si>
  <si>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</si>
  <si>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</si>
  <si>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</si>
  <si>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</si>
  <si>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</si>
  <si>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</si>
  <si>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</si>
  <si>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</si>
  <si>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</si>
  <si>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</si>
  <si>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</si>
  <si>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</si>
  <si>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</si>
  <si>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</si>
  <si>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</si>
  <si>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</si>
  <si>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</si>
  <si>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</si>
  <si>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</si>
  <si>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</si>
  <si>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</si>
  <si>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</si>
  <si>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</si>
  <si>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</si>
  <si>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</si>
  <si>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</si>
  <si>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</si>
  <si>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</si>
  <si>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</si>
  <si>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</si>
  <si>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</si>
  <si>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</si>
  <si>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</si>
  <si>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</si>
  <si>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</si>
  <si>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</si>
  <si>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</si>
  <si>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</si>
  <si>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</si>
  <si>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</si>
  <si>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</si>
  <si>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</si>
  <si>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</si>
  <si>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</si>
  <si>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</si>
  <si>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</si>
  <si>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</si>
  <si>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</si>
  <si>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</si>
  <si>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</si>
  <si>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</si>
  <si>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</si>
  <si>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</si>
  <si>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</si>
  <si>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</si>
  <si>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</si>
  <si>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</si>
  <si>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</si>
  <si>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</si>
  <si>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</si>
  <si>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</si>
  <si>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</si>
  <si>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</si>
  <si>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</si>
  <si>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</si>
  <si>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</si>
  <si>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</si>
  <si>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</si>
  <si>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</si>
  <si>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</si>
  <si>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</si>
  <si>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</si>
  <si>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</si>
  <si>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</si>
  <si>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</si>
  <si>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</si>
  <si>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</si>
  <si>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</si>
  <si>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</si>
  <si>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</si>
  <si>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</si>
  <si>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</si>
  <si>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</si>
  <si>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</si>
  <si>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</si>
  <si>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</si>
  <si>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</si>
  <si>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</si>
  <si>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</si>
  <si>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</si>
  <si>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</si>
  <si>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</si>
  <si>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</si>
  <si>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</si>
  <si>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</si>
  <si>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</si>
  <si>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</si>
  <si>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</si>
  <si>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</si>
  <si>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</si>
  <si>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</si>
  <si>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</si>
  <si>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</si>
  <si>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</si>
  <si>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</si>
  <si>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</si>
  <si>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</si>
  <si>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</si>
  <si>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</si>
  <si>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</si>
  <si>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</si>
  <si>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</si>
  <si>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</si>
  <si>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</si>
  <si>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</si>
  <si>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</si>
  <si>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</si>
  <si>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</si>
  <si>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</si>
  <si>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</si>
  <si>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</si>
  <si>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</si>
  <si>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</si>
  <si>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</si>
  <si>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</si>
  <si>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</si>
  <si>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</si>
  <si>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</si>
  <si>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</si>
  <si>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</si>
  <si>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</si>
  <si>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</si>
  <si>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</si>
  <si>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</si>
  <si>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</si>
  <si>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</si>
  <si>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</si>
  <si>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</si>
  <si>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</si>
  <si>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</si>
  <si>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</si>
  <si>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</si>
  <si>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</si>
  <si>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</si>
  <si>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</si>
  <si>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</si>
  <si>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</si>
  <si>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</si>
  <si>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</si>
  <si>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</si>
  <si>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</si>
  <si>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</si>
  <si>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</si>
  <si>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</si>
  <si>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</si>
  <si>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</si>
  <si>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</si>
  <si>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</si>
  <si>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</si>
  <si>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</si>
  <si>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</si>
  <si>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</si>
  <si>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</si>
  <si>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</si>
  <si>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</si>
  <si>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</si>
  <si>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</si>
  <si>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</si>
  <si>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</si>
  <si>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</si>
  <si>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</si>
  <si>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</si>
  <si>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</si>
  <si>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</si>
  <si>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</si>
  <si>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</si>
  <si>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</si>
  <si>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</si>
  <si>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</si>
  <si>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</si>
  <si>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</si>
  <si>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</si>
  <si>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</si>
  <si>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</si>
  <si>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</si>
  <si>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</si>
  <si>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</si>
  <si>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</si>
  <si>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</si>
  <si>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</si>
  <si>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</si>
  <si>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</si>
  <si>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</si>
  <si>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</si>
  <si>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</si>
  <si>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</si>
  <si>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</si>
  <si>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</si>
  <si>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</si>
  <si>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</si>
  <si>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</si>
  <si>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</si>
  <si>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</si>
  <si>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</si>
  <si>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</si>
  <si>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</si>
  <si>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</si>
  <si>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</si>
  <si>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</si>
  <si>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</si>
  <si>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</si>
  <si>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</si>
  <si>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</si>
  <si>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</si>
  <si>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</si>
  <si>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</si>
  <si>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</si>
  <si>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</si>
  <si>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</si>
  <si>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</si>
  <si>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</si>
  <si>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</si>
  <si>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</si>
  <si>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</si>
  <si>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</si>
  <si>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</si>
  <si>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</si>
  <si>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</si>
  <si>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</si>
  <si>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</si>
  <si>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</si>
  <si>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</si>
  <si>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</si>
  <si>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</si>
  <si>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</si>
  <si>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</si>
  <si>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</si>
  <si>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</si>
  <si>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</si>
  <si>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</si>
  <si>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</si>
  <si>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</si>
  <si>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</si>
  <si>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</si>
  <si>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</si>
  <si>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</si>
  <si>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</si>
  <si>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</si>
  <si>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</si>
  <si>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</si>
  <si>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</si>
  <si>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</si>
  <si>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</si>
  <si>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</si>
  <si>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</si>
  <si>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</si>
  <si>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</si>
  <si>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</si>
  <si>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</si>
  <si>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</si>
  <si>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</si>
  <si>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</si>
  <si>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</si>
  <si>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</si>
  <si>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</si>
  <si>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</si>
  <si>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</si>
  <si>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</si>
  <si>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</si>
  <si>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</si>
  <si>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</si>
  <si>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</si>
  <si>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</si>
  <si>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</si>
  <si>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</si>
  <si>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</si>
  <si>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</si>
  <si>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</si>
  <si>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</si>
  <si>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</si>
  <si>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</si>
  <si>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</si>
  <si>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</si>
  <si>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</si>
  <si>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</si>
  <si>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</si>
  <si>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</si>
  <si>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</si>
  <si>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</si>
  <si>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</si>
  <si>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</si>
  <si>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</si>
  <si>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</si>
  <si>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</si>
  <si>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</si>
  <si>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</si>
  <si>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</si>
  <si>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</si>
  <si>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</si>
  <si>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</si>
  <si>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</si>
  <si>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</si>
  <si>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</si>
  <si>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</si>
  <si>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</si>
  <si>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</si>
  <si>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</si>
  <si>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</si>
  <si>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</si>
  <si>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</si>
  <si>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</si>
  <si>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</si>
  <si>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</si>
  <si>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</si>
  <si>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</si>
  <si>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</si>
  <si>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</si>
  <si>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</si>
  <si>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</si>
  <si>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</si>
  <si>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</si>
  <si>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</si>
  <si>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</si>
  <si>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</si>
  <si>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</si>
  <si>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</si>
  <si>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</si>
  <si>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</si>
  <si>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</si>
  <si>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</si>
  <si>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</si>
  <si>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</si>
  <si>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</si>
  <si>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</si>
  <si>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</si>
  <si>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</si>
  <si>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</si>
  <si>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</si>
  <si>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</si>
  <si>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</si>
  <si>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</si>
  <si>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</si>
  <si>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</si>
  <si>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</si>
  <si>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</si>
  <si>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</si>
  <si>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</si>
  <si>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</si>
  <si>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</si>
  <si>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</si>
  <si>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</si>
  <si>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</si>
  <si>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</si>
  <si>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</si>
  <si>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</si>
  <si>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</si>
  <si>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</si>
  <si>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</si>
  <si>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</si>
  <si>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</si>
  <si>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</si>
  <si>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</si>
  <si>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</si>
  <si>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</si>
  <si>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</si>
  <si>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</si>
  <si>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</si>
  <si>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</si>
  <si>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</si>
  <si>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</si>
  <si>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</si>
  <si>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</si>
  <si>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</si>
  <si>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</si>
  <si>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</si>
  <si>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</si>
  <si>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</si>
  <si>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</si>
  <si>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</si>
  <si>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</si>
  <si>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</si>
  <si>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</si>
  <si>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</si>
  <si>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</si>
  <si>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</si>
  <si>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</si>
  <si>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</si>
  <si>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</si>
  <si>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</si>
  <si>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</si>
  <si>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</si>
  <si>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</si>
  <si>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</si>
  <si>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</si>
  <si>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</si>
  <si>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</si>
  <si>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</si>
  <si>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</si>
  <si>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</si>
  <si>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</si>
  <si>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</si>
  <si>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</si>
  <si>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</si>
  <si>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</si>
  <si>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</si>
  <si>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</si>
  <si>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</si>
  <si>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</si>
  <si>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</si>
  <si>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</si>
  <si>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</si>
  <si>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</si>
  <si>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</si>
  <si>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</si>
  <si>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</si>
  <si>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</si>
  <si>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</si>
  <si>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</si>
  <si>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</si>
  <si>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</si>
  <si>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</si>
  <si>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</si>
  <si>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</si>
  <si>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</si>
  <si>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</si>
  <si>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</si>
  <si>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</si>
  <si>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</si>
  <si>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</si>
  <si>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</si>
  <si>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</si>
  <si>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</si>
  <si>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</si>
  <si>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</si>
  <si>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</si>
  <si>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</si>
  <si>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</si>
  <si>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</si>
  <si>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</si>
  <si>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</si>
  <si>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</si>
  <si>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</si>
  <si>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</si>
  <si>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</si>
  <si>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</si>
  <si>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</si>
  <si>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</si>
  <si>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</si>
  <si>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</si>
  <si>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</si>
  <si>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</si>
  <si>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</si>
  <si>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</si>
  <si>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</si>
  <si>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</si>
  <si>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</si>
  <si>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</si>
  <si>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</si>
  <si>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</si>
  <si>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</si>
  <si>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</si>
  <si>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</si>
  <si>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</si>
  <si>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</si>
  <si>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</si>
  <si>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</si>
  <si>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</si>
  <si>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</si>
  <si>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</si>
  <si>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</si>
  <si>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</si>
  <si>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</si>
  <si>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</si>
  <si>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</si>
  <si>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</si>
  <si>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</si>
  <si>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</si>
  <si>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</si>
  <si>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</si>
  <si>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</si>
  <si>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</si>
  <si>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</si>
  <si>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</si>
  <si>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</si>
  <si>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</si>
  <si>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</si>
  <si>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</si>
  <si>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</si>
  <si>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</si>
  <si>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</si>
  <si>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</si>
  <si>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</si>
  <si>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</si>
  <si>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</si>
  <si>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</si>
  <si>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</si>
  <si>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</si>
  <si>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</si>
  <si>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</si>
  <si>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</si>
  <si>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</si>
  <si>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</si>
  <si>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</si>
  <si>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</si>
  <si>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</si>
  <si>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</si>
  <si>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</si>
  <si>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</si>
  <si>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</si>
  <si>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</si>
  <si>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</si>
  <si>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</si>
  <si>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</si>
  <si>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</si>
  <si>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</si>
  <si>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</si>
  <si>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</si>
  <si>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</si>
  <si>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</si>
  <si>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</si>
  <si>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</si>
  <si>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</si>
  <si>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</si>
  <si>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</si>
  <si>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</si>
  <si>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</si>
  <si>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</si>
  <si>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</si>
  <si>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</si>
  <si>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</si>
  <si>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</si>
  <si>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</si>
  <si>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</si>
  <si>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</si>
  <si>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</si>
  <si>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</si>
  <si>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</si>
  <si>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</si>
  <si>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</si>
  <si>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</si>
  <si>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</si>
  <si>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</si>
  <si>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</si>
  <si>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</si>
  <si>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</si>
  <si>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</si>
  <si>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</si>
  <si>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</si>
  <si>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</si>
  <si>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</si>
  <si>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</si>
  <si>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</si>
  <si>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</si>
  <si>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</si>
  <si>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</si>
  <si>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</si>
  <si>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</si>
  <si>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</si>
  <si>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</si>
  <si>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</si>
  <si>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</si>
  <si>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</si>
  <si>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</si>
  <si>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</si>
  <si>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</si>
  <si>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</si>
  <si>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</si>
  <si>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</si>
  <si>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</si>
  <si>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</si>
  <si>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</si>
  <si>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</si>
  <si>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</si>
  <si>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</si>
  <si>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</si>
  <si>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</si>
  <si>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</si>
  <si>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</si>
  <si>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</si>
  <si>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</si>
  <si>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</si>
  <si>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</si>
  <si>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</si>
  <si>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</si>
  <si>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</si>
  <si>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</si>
  <si>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</si>
  <si>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</si>
  <si>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</si>
  <si>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</si>
  <si>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</si>
  <si>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</si>
  <si>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</si>
  <si>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</si>
  <si>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</si>
  <si>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</si>
  <si>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</si>
  <si>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</si>
  <si>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</si>
  <si>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</si>
  <si>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</si>
  <si>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</si>
  <si>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</si>
  <si>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</si>
  <si>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</si>
  <si>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</si>
  <si>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</si>
  <si>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</si>
  <si>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</si>
  <si>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</si>
  <si>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</si>
  <si>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</si>
  <si>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</si>
  <si>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</si>
  <si>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</si>
  <si>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</si>
  <si>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</si>
  <si>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</si>
  <si>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</si>
  <si>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</si>
  <si>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</si>
  <si>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</si>
  <si>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</si>
  <si>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</si>
  <si>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</si>
  <si>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</si>
  <si>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</si>
  <si>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</si>
  <si>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</si>
  <si>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</si>
  <si>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</si>
  <si>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</si>
  <si>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</si>
  <si>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</si>
  <si>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</si>
  <si>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</si>
  <si>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</si>
  <si>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</si>
  <si>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</si>
  <si>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</si>
  <si>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</si>
  <si>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</si>
  <si>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</si>
  <si>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</si>
  <si>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</si>
  <si>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</si>
  <si>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</si>
  <si>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</si>
  <si>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</si>
  <si>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</si>
  <si>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</si>
  <si>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</si>
  <si>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</si>
  <si>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</si>
  <si>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</si>
  <si>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</si>
  <si>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</si>
  <si>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</si>
  <si>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</si>
  <si>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</si>
  <si>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</si>
  <si>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</si>
  <si>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</si>
  <si>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</si>
  <si>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</si>
  <si>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</si>
  <si>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</si>
  <si>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</si>
  <si>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</si>
  <si>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</si>
  <si>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</si>
  <si>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</si>
  <si>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</si>
  <si>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</si>
  <si>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</si>
  <si>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</si>
  <si>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</si>
  <si>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</si>
  <si>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</si>
  <si>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</si>
  <si>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</si>
  <si>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</si>
  <si>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</si>
  <si>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</si>
  <si>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</si>
  <si>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</si>
  <si>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</si>
  <si>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</si>
  <si>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</si>
  <si>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</si>
  <si>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</si>
  <si>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</si>
  <si>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</si>
  <si>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</si>
  <si>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</si>
  <si>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</si>
  <si>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</si>
  <si>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</si>
  <si>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</si>
  <si>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</si>
  <si>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</si>
  <si>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</si>
  <si>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</si>
  <si>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</si>
  <si>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</si>
  <si>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</si>
  <si>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</si>
  <si>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</si>
  <si>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</si>
  <si>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</si>
  <si>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</si>
  <si>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</si>
  <si>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</si>
  <si>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</si>
  <si>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</si>
  <si>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</si>
  <si>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</si>
  <si>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</si>
  <si>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</si>
  <si>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</si>
  <si>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</si>
  <si>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</si>
  <si>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</si>
  <si>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</si>
  <si>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</si>
  <si>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</si>
  <si>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</si>
  <si>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</si>
  <si>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</si>
  <si>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</si>
  <si>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</si>
  <si>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</si>
  <si>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</si>
  <si>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</si>
  <si>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</si>
  <si>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</si>
  <si>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</si>
  <si>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</si>
  <si>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</si>
  <si>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</si>
  <si>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</si>
  <si>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</si>
  <si>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</si>
  <si>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</si>
  <si>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</si>
  <si>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</si>
  <si>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</si>
  <si>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</si>
  <si>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</si>
  <si>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</si>
  <si>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</si>
  <si>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</si>
  <si>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</si>
  <si>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</si>
  <si>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</si>
  <si>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</si>
  <si>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</si>
  <si>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</si>
  <si>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</si>
  <si>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</si>
  <si>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</si>
  <si>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</si>
  <si>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</si>
  <si>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</si>
  <si>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</si>
  <si>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</si>
  <si>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</si>
  <si>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</si>
  <si>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</si>
  <si>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</si>
  <si>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</si>
  <si>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</si>
  <si>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</si>
  <si>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</si>
  <si>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</si>
  <si>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</si>
  <si>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</si>
  <si>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</si>
  <si>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</si>
  <si>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</si>
  <si>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</si>
  <si>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</si>
  <si>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</si>
  <si>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</si>
  <si>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</si>
  <si>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</si>
  <si>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</si>
  <si>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</si>
  <si>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</si>
  <si>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</si>
  <si>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</si>
  <si>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</si>
  <si>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</si>
  <si>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</si>
  <si>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</si>
  <si>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</si>
  <si>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</si>
  <si>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</si>
  <si>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</si>
  <si>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</si>
  <si>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</si>
  <si>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</si>
  <si>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</si>
  <si>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</si>
  <si>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</si>
  <si>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</si>
  <si>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</si>
  <si>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</si>
  <si>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</si>
  <si>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</si>
  <si>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</si>
  <si>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</si>
  <si>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</si>
  <si>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</si>
  <si>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</si>
  <si>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</si>
  <si>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</si>
  <si>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</si>
  <si>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</si>
  <si>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</si>
  <si>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</si>
  <si>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</si>
  <si>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</si>
  <si>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</si>
  <si>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</si>
  <si>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</si>
  <si>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</si>
  <si>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</si>
  <si>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</si>
  <si>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</si>
  <si>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</si>
  <si>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</si>
  <si>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</si>
  <si>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</si>
  <si>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</si>
  <si>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</si>
  <si>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</si>
  <si>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</si>
  <si>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</si>
  <si>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</si>
  <si>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</si>
  <si>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</si>
  <si>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</si>
  <si>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</si>
  <si>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</si>
  <si>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</si>
  <si>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</si>
  <si>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</si>
  <si>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</si>
  <si>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</si>
  <si>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</si>
  <si>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</si>
  <si>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</si>
  <si>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</si>
  <si>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</si>
  <si>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</si>
  <si>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</si>
  <si>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</si>
  <si>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</si>
  <si>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</si>
  <si>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</si>
  <si>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</si>
  <si>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</si>
  <si>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</si>
  <si>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</si>
  <si>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</si>
  <si>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</si>
  <si>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</si>
  <si>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</si>
  <si>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</si>
  <si>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</si>
  <si>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</si>
  <si>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</si>
  <si>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</si>
  <si>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</si>
  <si>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</si>
  <si>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</si>
  <si>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</si>
  <si>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</si>
  <si>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</si>
  <si>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</si>
  <si>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</si>
  <si>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</si>
  <si>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</si>
  <si>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</si>
  <si>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</si>
  <si>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</si>
  <si>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</si>
  <si>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</si>
  <si>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</si>
  <si>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</si>
  <si>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</si>
  <si>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</si>
  <si>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</si>
  <si>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</si>
  <si>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</si>
  <si>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</si>
  <si>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</si>
  <si>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</si>
  <si>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</si>
  <si>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</si>
  <si>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</si>
  <si>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</si>
  <si>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</si>
  <si>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</si>
  <si>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</si>
  <si>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</si>
  <si>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</si>
  <si>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</si>
  <si>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</si>
  <si>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</si>
  <si>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</si>
  <si>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</si>
  <si>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</si>
  <si>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</si>
  <si>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</si>
  <si>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</si>
  <si>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</si>
  <si>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</si>
  <si>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</si>
  <si>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</si>
  <si>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</si>
  <si>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</si>
  <si>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</si>
  <si>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</si>
  <si>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</si>
  <si>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</si>
  <si>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</si>
  <si>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</si>
  <si>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</si>
  <si>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</si>
  <si>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</si>
  <si>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</si>
  <si>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</si>
  <si>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</si>
  <si>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</si>
  <si>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</si>
  <si>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</si>
  <si>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</si>
  <si>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</si>
  <si>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</si>
  <si>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</si>
  <si>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</si>
  <si>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</si>
  <si>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</si>
  <si>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</si>
  <si>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</si>
  <si>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</si>
  <si>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</si>
  <si>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</si>
  <si>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</si>
  <si>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</si>
  <si>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</si>
  <si>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</si>
  <si>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</si>
  <si>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</si>
  <si>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</si>
  <si>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</si>
  <si>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</si>
  <si>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</si>
  <si>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</si>
  <si>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</si>
  <si>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</si>
  <si>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</si>
  <si>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</si>
  <si>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</si>
  <si>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</si>
  <si>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</si>
  <si>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</si>
  <si>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</si>
  <si>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</si>
  <si>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</si>
  <si>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</si>
  <si>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</si>
  <si>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</si>
  <si>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</si>
  <si>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</si>
  <si>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</si>
  <si>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</si>
  <si>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</si>
  <si>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</si>
  <si>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</si>
  <si>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</si>
  <si>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</si>
  <si>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</si>
  <si>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</si>
  <si>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</si>
  <si>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</si>
  <si>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</si>
  <si>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</si>
  <si>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</si>
  <si>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</si>
  <si>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</si>
  <si>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</si>
  <si>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</si>
  <si>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</si>
  <si>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</si>
  <si>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</si>
  <si>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</si>
  <si>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</si>
  <si>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</si>
  <si>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</si>
  <si>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</si>
  <si>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</si>
  <si>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</si>
  <si>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</si>
  <si>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</si>
  <si>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</si>
  <si>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</si>
  <si>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</si>
  <si>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</si>
  <si>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</si>
  <si>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</si>
  <si>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</si>
  <si>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</si>
  <si>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</si>
  <si>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</si>
  <si>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</si>
  <si>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</si>
  <si>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</si>
  <si>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</si>
  <si>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</si>
  <si>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</si>
  <si>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</si>
  <si>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</si>
  <si>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</si>
  <si>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</si>
  <si>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</si>
  <si>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</si>
  <si>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</si>
  <si>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</si>
  <si>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</si>
  <si>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</si>
  <si>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</si>
  <si>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</si>
  <si>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</si>
  <si>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</si>
  <si>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</si>
  <si>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</si>
  <si>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</si>
  <si>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</si>
  <si>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</si>
  <si>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</si>
  <si>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</si>
  <si>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</si>
  <si>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</si>
  <si>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</si>
  <si>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</si>
  <si>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</si>
  <si>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</si>
  <si>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</si>
  <si>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</si>
  <si>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</si>
  <si>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</si>
  <si>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</si>
  <si>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</si>
  <si>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</si>
  <si>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</si>
  <si>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</si>
  <si>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</si>
  <si>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</si>
  <si>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</si>
  <si>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</si>
  <si>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</si>
  <si>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</si>
  <si>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</si>
  <si>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</si>
  <si>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</si>
  <si>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</si>
  <si>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</si>
  <si>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</si>
  <si>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</si>
  <si>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</si>
  <si>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</si>
  <si>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</si>
  <si>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</si>
  <si>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</si>
  <si>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</si>
  <si>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</si>
  <si>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</si>
  <si>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</si>
  <si>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</si>
  <si>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</si>
  <si>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</si>
  <si>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</si>
  <si>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</si>
  <si>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</si>
  <si>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</si>
  <si>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</si>
  <si>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</si>
  <si>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</si>
  <si>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</si>
  <si>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</si>
  <si>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</si>
  <si>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</si>
  <si>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</si>
  <si>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</si>
  <si>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</si>
  <si>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</si>
  <si>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</si>
  <si>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</si>
  <si>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</si>
  <si>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</si>
  <si>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</si>
  <si>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</si>
  <si>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</si>
  <si>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</si>
  <si>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</si>
  <si>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</si>
  <si>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</si>
  <si>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</si>
  <si>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</si>
  <si>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</si>
  <si>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</si>
  <si>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</si>
  <si>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</si>
  <si>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</si>
  <si>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</si>
  <si>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</si>
  <si>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</si>
  <si>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</si>
  <si>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</si>
  <si>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</si>
  <si>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</si>
  <si>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</si>
  <si>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</si>
  <si>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</si>
  <si>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</si>
  <si>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</si>
  <si>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</si>
  <si>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</si>
  <si>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</si>
  <si>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</si>
  <si>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</si>
  <si>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</si>
  <si>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</si>
  <si>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</si>
  <si>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</si>
  <si>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</si>
  <si>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</si>
  <si>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</si>
  <si>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</si>
  <si>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</si>
  <si>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</si>
  <si>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</si>
  <si>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</si>
  <si>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</si>
  <si>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</si>
  <si>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</si>
  <si>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</si>
  <si>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</si>
  <si>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</si>
  <si>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</si>
  <si>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</si>
  <si>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</si>
  <si>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</si>
  <si>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</si>
  <si>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</si>
  <si>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</si>
  <si>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</si>
  <si>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</si>
  <si>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</si>
  <si>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</si>
  <si>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</si>
  <si>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</si>
  <si>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</si>
  <si>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</si>
  <si>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</si>
  <si>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</si>
  <si>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</si>
  <si>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</si>
  <si>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</si>
  <si>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</si>
  <si>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</si>
  <si>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</si>
  <si>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</si>
  <si>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</si>
  <si>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</si>
  <si>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</si>
  <si>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</si>
  <si>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</si>
  <si>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</si>
  <si>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</si>
  <si>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</si>
  <si>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</si>
  <si>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</si>
  <si>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</si>
  <si>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</si>
  <si>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</si>
  <si>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</si>
  <si>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</si>
  <si>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</si>
  <si>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</si>
  <si>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</si>
  <si>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</si>
  <si>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</si>
  <si>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</si>
  <si>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</si>
  <si>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</si>
  <si>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</si>
  <si>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</si>
  <si>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</si>
  <si>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</si>
  <si>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</si>
  <si>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</si>
  <si>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</si>
  <si>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</si>
  <si>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</si>
  <si>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</si>
  <si>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</si>
  <si>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</si>
  <si>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</si>
  <si>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</si>
  <si>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</si>
  <si>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</si>
  <si>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</si>
  <si>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</si>
  <si>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</si>
  <si>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</si>
  <si>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</si>
  <si>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</si>
  <si>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</si>
  <si>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</si>
  <si>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</si>
  <si>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</si>
  <si>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</si>
  <si>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</si>
  <si>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</si>
  <si>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</si>
  <si>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</si>
  <si>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</si>
  <si>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</si>
  <si>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</si>
  <si>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</si>
  <si>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</si>
  <si>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</si>
  <si>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</si>
  <si>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</si>
  <si>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</si>
  <si>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</si>
  <si>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</si>
  <si>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</si>
  <si>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</si>
  <si>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</si>
  <si>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</si>
  <si>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</si>
  <si>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</si>
  <si>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</si>
  <si>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</si>
  <si>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</si>
  <si>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</si>
  <si>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</si>
  <si>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</si>
  <si>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</si>
  <si>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</si>
  <si>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</si>
  <si>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</si>
  <si>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</si>
  <si>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</si>
  <si>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</si>
  <si>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</si>
  <si>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</si>
  <si>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</si>
  <si>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</si>
  <si>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</si>
  <si>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</si>
  <si>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</si>
  <si>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</si>
  <si>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</si>
  <si>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</si>
  <si>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</si>
  <si>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</si>
  <si>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</si>
  <si>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</si>
  <si>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</si>
  <si>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</si>
  <si>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</si>
  <si>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</si>
  <si>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</si>
  <si>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</si>
  <si>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</si>
  <si>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</si>
  <si>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</si>
  <si>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</si>
  <si>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</si>
  <si>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</si>
  <si>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</si>
  <si>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</si>
  <si>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</si>
  <si>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</si>
  <si>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</si>
  <si>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</si>
  <si>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</si>
  <si>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</si>
  <si>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</si>
  <si>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</si>
  <si>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</si>
  <si>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</si>
  <si>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</si>
  <si>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</si>
  <si>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</si>
  <si>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</si>
  <si>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</si>
  <si>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</si>
  <si>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</si>
  <si>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</si>
  <si>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</si>
  <si>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</si>
  <si>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</si>
  <si>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</si>
  <si>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</si>
  <si>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</si>
  <si>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</si>
  <si>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</si>
  <si>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</si>
  <si>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</si>
  <si>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</si>
  <si>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</si>
  <si>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</si>
  <si>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</si>
  <si>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</si>
  <si>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</si>
  <si>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</si>
  <si>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</si>
  <si>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</si>
  <si>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</si>
  <si>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</si>
  <si>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</si>
  <si>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</si>
  <si>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</si>
  <si>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</si>
  <si>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</si>
  <si>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</si>
  <si>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</si>
  <si>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</si>
  <si>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</si>
  <si>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</si>
  <si>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</si>
  <si>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</si>
  <si>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</si>
  <si>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</si>
  <si>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</si>
  <si>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</si>
  <si>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</si>
  <si>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</si>
  <si>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</si>
  <si>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</si>
  <si>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</si>
  <si>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</si>
  <si>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</si>
  <si>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</si>
  <si>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</si>
  <si>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</si>
  <si>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</si>
  <si>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</si>
  <si>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</si>
  <si>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</si>
  <si>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</si>
  <si>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</si>
  <si>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</si>
  <si>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</si>
  <si>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</si>
  <si>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</si>
  <si>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</si>
  <si>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</si>
  <si>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</si>
  <si>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</si>
  <si>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</si>
  <si>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</si>
  <si>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</si>
  <si>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</si>
  <si>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</si>
  <si>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</si>
  <si>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</si>
  <si>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</si>
  <si>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</si>
  <si>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</si>
  <si>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</si>
  <si>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</si>
  <si>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</si>
  <si>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</si>
  <si>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</si>
  <si>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</si>
  <si>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</si>
  <si>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</si>
  <si>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</si>
  <si>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</si>
  <si>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</si>
  <si>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</si>
  <si>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</si>
  <si>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</si>
  <si>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</si>
  <si>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</si>
  <si>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</si>
  <si>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</si>
  <si>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</si>
  <si>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</si>
  <si>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</si>
  <si>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</si>
  <si>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</si>
  <si>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</si>
  <si>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</si>
  <si>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</si>
  <si>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</si>
  <si>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</si>
  <si>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</si>
  <si>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</si>
  <si>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</si>
  <si>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</si>
  <si>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</si>
  <si>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</si>
  <si>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</si>
  <si>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</si>
  <si>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</si>
  <si>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</si>
  <si>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</si>
  <si>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</si>
  <si>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</si>
  <si>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</si>
  <si>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</si>
  <si>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</si>
  <si>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</si>
  <si>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</si>
  <si>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</si>
  <si>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</si>
  <si>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</si>
  <si>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</si>
  <si>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</si>
  <si>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</si>
  <si>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</si>
  <si>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</si>
  <si>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</si>
  <si>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</si>
  <si>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</si>
  <si>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</si>
  <si>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</si>
  <si>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</si>
  <si>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</si>
  <si>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</si>
  <si>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</si>
  <si>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</si>
  <si>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</si>
  <si>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</si>
  <si>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</si>
  <si>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</si>
  <si>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</si>
  <si>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</si>
  <si>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</si>
  <si>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</si>
  <si>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</si>
  <si>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</si>
  <si>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</si>
  <si>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</si>
  <si>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</si>
  <si>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</si>
  <si>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</si>
  <si>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</si>
  <si>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</si>
  <si>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</si>
  <si>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</si>
  <si>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</si>
  <si>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</si>
  <si>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</si>
  <si>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</si>
  <si>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</si>
  <si>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</si>
  <si>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</si>
  <si>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</si>
  <si>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</si>
  <si>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</si>
  <si>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</si>
  <si>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</si>
  <si>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</si>
  <si>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</si>
  <si>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</si>
  <si>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</si>
  <si>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</si>
  <si>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</si>
  <si>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</si>
  <si>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</si>
  <si>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</si>
  <si>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</si>
  <si>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</si>
  <si>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</si>
  <si>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</si>
  <si>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</si>
  <si>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</si>
  <si>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</si>
  <si>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</si>
  <si>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</si>
  <si>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</si>
  <si>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</si>
  <si>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</si>
  <si>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</si>
  <si>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</si>
  <si>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</si>
  <si>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</si>
  <si>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</si>
  <si>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</si>
  <si>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</si>
  <si>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</si>
  <si>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</si>
  <si>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</si>
  <si>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</si>
  <si>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</si>
  <si>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</si>
  <si>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</si>
  <si>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</si>
  <si>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</si>
  <si>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</si>
  <si>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</si>
  <si>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</si>
  <si>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</si>
  <si>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</si>
  <si>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</si>
  <si>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</si>
  <si>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</si>
  <si>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</si>
  <si>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</si>
  <si>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</si>
  <si>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</si>
  <si>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</si>
  <si>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</si>
  <si>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</si>
  <si>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</si>
  <si>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</si>
  <si>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</si>
  <si>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</si>
  <si>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</si>
  <si>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</si>
  <si>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</si>
  <si>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</si>
  <si>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</si>
  <si>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</si>
  <si>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</si>
  <si>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</si>
  <si>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</si>
  <si>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</si>
  <si>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</si>
  <si>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</si>
  <si>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</si>
  <si>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</si>
  <si>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</si>
  <si>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</si>
  <si>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</si>
  <si>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</si>
  <si>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</si>
  <si>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</si>
  <si>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</si>
  <si>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</si>
  <si>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</si>
  <si>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</si>
  <si>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</si>
  <si>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</si>
  <si>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</si>
  <si>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</si>
  <si>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</si>
  <si>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</si>
  <si>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</si>
  <si>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</si>
  <si>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</si>
  <si>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</si>
  <si>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</si>
  <si>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</si>
  <si>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</si>
  <si>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</si>
  <si>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</si>
  <si>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</si>
  <si>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</si>
  <si>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</si>
  <si>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</si>
  <si>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</si>
  <si>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</si>
  <si>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</si>
  <si>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</si>
  <si>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</si>
  <si>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</si>
  <si>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</si>
  <si>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</si>
  <si>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</si>
  <si>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</si>
  <si>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</si>
  <si>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</si>
  <si>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</si>
  <si>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</si>
  <si>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</si>
  <si>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</si>
  <si>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</si>
  <si>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</si>
  <si>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</si>
  <si>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</si>
  <si>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</si>
  <si>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</si>
  <si>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</si>
  <si>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</si>
  <si>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</si>
  <si>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</si>
  <si>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</si>
  <si>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</si>
  <si>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</si>
  <si>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</si>
  <si>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</si>
  <si>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</si>
  <si>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</si>
  <si>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</si>
  <si>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</si>
  <si>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</si>
  <si>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</si>
  <si>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</si>
  <si>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</si>
  <si>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</si>
  <si>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</si>
  <si>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</si>
  <si>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</si>
  <si>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</si>
  <si>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</si>
  <si>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</si>
  <si>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</si>
  <si>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</si>
  <si>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</si>
  <si>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</si>
  <si>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</si>
  <si>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</si>
  <si>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</si>
  <si>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</si>
  <si>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</si>
  <si>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</si>
  <si>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</si>
  <si>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</si>
  <si>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</si>
  <si>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</si>
  <si>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</si>
  <si>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</si>
  <si>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</si>
  <si>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</si>
  <si>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</si>
  <si>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</si>
  <si>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</si>
  <si>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</si>
  <si>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</si>
  <si>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</si>
  <si>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</si>
  <si>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</si>
  <si>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</si>
  <si>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</si>
  <si>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</si>
  <si>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</si>
  <si>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</si>
  <si>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</si>
  <si>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</si>
  <si>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</si>
  <si>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</si>
  <si>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</si>
  <si>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</si>
  <si>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</si>
  <si>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</si>
  <si>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</si>
  <si>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</si>
  <si>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</si>
  <si>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</si>
  <si>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</si>
  <si>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</si>
  <si>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</si>
  <si>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</si>
  <si>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</si>
  <si>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</si>
  <si>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</si>
  <si>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</si>
  <si>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</si>
  <si>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</si>
  <si>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</si>
  <si>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</si>
  <si>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</si>
  <si>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</si>
  <si>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</si>
  <si>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</si>
  <si>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</si>
  <si>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</si>
  <si>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</si>
  <si>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</si>
  <si>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</si>
  <si>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</si>
  <si>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</si>
  <si>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</si>
  <si>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</si>
  <si>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</si>
  <si>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</si>
  <si>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</si>
  <si>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</si>
  <si>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</si>
  <si>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</si>
  <si>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</si>
  <si>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</si>
  <si>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</si>
  <si>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</si>
  <si>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</si>
  <si>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</si>
  <si>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</si>
  <si>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</si>
  <si>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</si>
  <si>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</si>
  <si>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</si>
  <si>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</si>
  <si>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</si>
  <si>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</si>
  <si>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</si>
  <si>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</si>
  <si>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</si>
  <si>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</si>
  <si>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</si>
  <si>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</si>
  <si>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</si>
  <si>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</si>
  <si>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</si>
  <si>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</si>
  <si>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</si>
  <si>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</si>
  <si>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</si>
  <si>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</si>
  <si>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</si>
  <si>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</si>
  <si>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</si>
  <si>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</si>
  <si>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</si>
  <si>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</si>
  <si>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</si>
  <si>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</si>
  <si>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</si>
  <si>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</si>
  <si>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</si>
  <si>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</si>
  <si>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</si>
  <si>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</si>
  <si>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</si>
  <si>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</si>
  <si>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</si>
  <si>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</si>
  <si>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</si>
  <si>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</si>
  <si>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</si>
  <si>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</si>
  <si>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</si>
  <si>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</si>
  <si>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</si>
  <si>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</si>
  <si>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</si>
  <si>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</si>
  <si>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</si>
  <si>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</si>
  <si>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</si>
  <si>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</si>
  <si>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</si>
  <si>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</si>
  <si>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</si>
  <si>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</si>
  <si>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</si>
  <si>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</si>
  <si>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</si>
  <si>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</si>
  <si>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</si>
  <si>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</si>
  <si>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</si>
  <si>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</si>
  <si>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</si>
  <si>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</si>
  <si>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</si>
  <si>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</si>
  <si>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</si>
  <si>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</si>
  <si>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</si>
  <si>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</si>
  <si>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</si>
  <si>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</si>
  <si>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</si>
  <si>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</si>
  <si>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</si>
  <si>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</si>
  <si>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</si>
  <si>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</si>
  <si>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</si>
  <si>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</si>
  <si>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</si>
  <si>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</si>
  <si>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</si>
  <si>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</si>
  <si>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</si>
  <si>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</si>
  <si>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</si>
  <si>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</si>
  <si>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</si>
  <si>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</si>
  <si>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</si>
  <si>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</si>
  <si>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</si>
  <si>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</si>
  <si>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</si>
  <si>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</si>
  <si>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</si>
  <si>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</si>
  <si>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</si>
  <si>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</si>
  <si>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</si>
  <si>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</si>
  <si>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</si>
  <si>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</si>
  <si>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</si>
  <si>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</si>
  <si>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</si>
  <si>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</si>
  <si>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</si>
  <si>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</si>
  <si>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</si>
  <si>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</si>
  <si>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</si>
  <si>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</si>
  <si>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</si>
  <si>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</si>
  <si>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</si>
  <si>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</si>
  <si>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</si>
  <si>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</si>
  <si>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</si>
  <si>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</si>
  <si>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</si>
  <si>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</si>
  <si>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</si>
  <si>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</si>
  <si>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</si>
  <si>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</si>
  <si>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</si>
  <si>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</si>
  <si>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</si>
  <si>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</si>
  <si>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</si>
  <si>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</si>
  <si>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</si>
  <si>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</si>
  <si>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</si>
  <si>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</si>
  <si>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</si>
  <si>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</si>
  <si>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</si>
  <si>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</si>
  <si>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</si>
  <si>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</si>
  <si>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</si>
  <si>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</si>
  <si>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</si>
  <si>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</si>
  <si>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</si>
  <si>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</si>
  <si>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</si>
  <si>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</si>
  <si>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</si>
  <si>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</si>
  <si>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</si>
  <si>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</si>
  <si>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</si>
  <si>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</si>
  <si>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</si>
  <si>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</si>
  <si>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</si>
  <si>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</si>
  <si>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</si>
  <si>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</si>
  <si>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</si>
  <si>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</si>
  <si>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</si>
  <si>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</si>
  <si>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</si>
  <si>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</si>
  <si>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</si>
  <si>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</si>
  <si>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</si>
  <si>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</si>
  <si>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</si>
  <si>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</si>
  <si>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</si>
  <si>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</si>
  <si>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</si>
  <si>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</si>
  <si>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</si>
  <si>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</si>
  <si>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</si>
  <si>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</si>
  <si>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</si>
  <si>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</si>
  <si>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</si>
  <si>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</si>
  <si>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</si>
  <si>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</si>
  <si>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</si>
  <si>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</si>
  <si>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</si>
  <si>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</si>
  <si>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</si>
  <si>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</si>
  <si>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</si>
  <si>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</si>
  <si>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</si>
  <si>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</si>
  <si>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</si>
  <si>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</si>
  <si>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</si>
  <si>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</si>
  <si>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</si>
  <si>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</si>
  <si>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</si>
  <si>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</si>
  <si>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</si>
  <si>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</si>
  <si>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</si>
  <si>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</si>
  <si>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</si>
  <si>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</si>
  <si>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</si>
  <si>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</si>
  <si>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</si>
  <si>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</si>
  <si>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</si>
  <si>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</si>
  <si>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</si>
  <si>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</si>
  <si>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</si>
  <si>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</si>
  <si>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</si>
  <si>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</si>
  <si>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</si>
  <si>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</si>
  <si>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</si>
  <si>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</si>
  <si>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</si>
  <si>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</si>
  <si>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</si>
  <si>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</si>
  <si>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</si>
  <si>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</si>
  <si>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</si>
  <si>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</si>
  <si>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</si>
  <si>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</si>
  <si>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</si>
  <si>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</si>
  <si>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</si>
  <si>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</si>
  <si>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</si>
  <si>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</si>
  <si>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</si>
  <si>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</si>
  <si>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</si>
  <si>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</si>
  <si>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</si>
  <si>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</si>
  <si>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</si>
  <si>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</si>
  <si>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</si>
  <si>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</si>
  <si>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</si>
  <si>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</si>
  <si>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</si>
  <si>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</si>
  <si>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</si>
  <si>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</si>
  <si>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</si>
  <si>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</si>
  <si>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</si>
  <si>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</si>
  <si>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</si>
  <si>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</si>
  <si>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</si>
  <si>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</si>
  <si>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</si>
  <si>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</si>
  <si>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</si>
  <si>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</si>
  <si>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</si>
  <si>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</si>
  <si>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</si>
  <si>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</si>
  <si>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</si>
  <si>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</si>
  <si>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</si>
  <si>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</si>
  <si>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</si>
  <si>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</si>
  <si>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</si>
  <si>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</si>
  <si>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</si>
  <si>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</si>
  <si>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</si>
  <si>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</si>
  <si>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</si>
  <si>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</si>
  <si>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</si>
  <si>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</si>
  <si>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</si>
  <si>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</si>
  <si>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</si>
  <si>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</si>
  <si>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</si>
  <si>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</si>
  <si>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</si>
  <si>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</si>
  <si>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</si>
  <si>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</si>
  <si>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</si>
  <si>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</si>
  <si>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</si>
  <si>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</si>
  <si>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</si>
  <si>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</si>
  <si>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</si>
  <si>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</si>
  <si>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</si>
  <si>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</si>
  <si>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</si>
  <si>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</si>
  <si>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</si>
  <si>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</si>
  <si>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</si>
  <si>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</si>
  <si>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</si>
  <si>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</si>
  <si>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</si>
  <si>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</si>
  <si>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</si>
  <si>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</si>
  <si>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</si>
  <si>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</si>
  <si>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</si>
  <si>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</si>
  <si>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</si>
  <si>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</si>
  <si>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</si>
  <si>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</si>
  <si>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</si>
  <si>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</si>
  <si>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</si>
  <si>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</si>
  <si>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</si>
  <si>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</si>
  <si>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</si>
  <si>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</si>
  <si>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</si>
  <si>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</si>
  <si>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</si>
  <si>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</si>
  <si>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</si>
  <si>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</si>
  <si>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</si>
  <si>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</si>
  <si>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</si>
  <si>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</si>
  <si>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</si>
  <si>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</si>
  <si>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</si>
  <si>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</si>
  <si>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</si>
  <si>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</si>
  <si>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</si>
  <si>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</si>
  <si>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</si>
  <si>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</si>
  <si>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</si>
  <si>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</si>
  <si>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</si>
  <si>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</si>
  <si>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</si>
  <si>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</si>
  <si>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</si>
  <si>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</si>
  <si>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</si>
  <si>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</si>
  <si>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</si>
  <si>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</si>
  <si>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</si>
  <si>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</si>
  <si>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</si>
  <si>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</si>
  <si>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</si>
  <si>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</si>
  <si>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</si>
  <si>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</si>
  <si>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</si>
  <si>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</si>
  <si>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</si>
  <si>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</si>
  <si>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</si>
  <si>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</si>
  <si>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</si>
  <si>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</si>
  <si>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</si>
  <si>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</si>
  <si>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</si>
  <si>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</si>
  <si>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</si>
  <si>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</si>
  <si>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</si>
  <si>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</si>
  <si>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</si>
  <si>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</si>
  <si>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</si>
  <si>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</si>
  <si>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</si>
  <si>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</si>
  <si>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</si>
  <si>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</si>
  <si>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</si>
  <si>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</si>
  <si>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</si>
  <si>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</si>
  <si>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</si>
  <si>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</si>
  <si>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</si>
  <si>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</si>
  <si>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</si>
  <si>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</si>
  <si>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</si>
  <si>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</si>
  <si>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</si>
  <si>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</si>
  <si>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</si>
  <si>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</si>
  <si>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</si>
  <si>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</si>
  <si>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</si>
  <si>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</si>
  <si>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</si>
  <si>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</si>
  <si>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</si>
  <si>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</si>
  <si>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</si>
  <si>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</si>
  <si>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</si>
  <si>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</si>
  <si>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</si>
  <si>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</si>
  <si>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</si>
  <si>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</si>
  <si>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</si>
  <si>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</si>
  <si>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</si>
  <si>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</si>
  <si>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</si>
  <si>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</si>
  <si>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</si>
  <si>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</si>
  <si>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</si>
  <si>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</si>
  <si>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</si>
  <si>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</si>
  <si>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</si>
  <si>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</si>
  <si>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</si>
  <si>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</si>
  <si>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</si>
  <si>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</si>
  <si>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</si>
  <si>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</si>
  <si>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</si>
  <si>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</si>
  <si>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</si>
  <si>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</si>
  <si>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</si>
  <si>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</si>
  <si>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</si>
  <si>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</si>
  <si>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</si>
  <si>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</si>
  <si>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</si>
  <si>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</si>
  <si>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</si>
  <si>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</si>
  <si>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</si>
  <si>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</si>
  <si>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</si>
  <si>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</si>
  <si>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</si>
  <si>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</si>
  <si>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</si>
  <si>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</si>
  <si>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</si>
  <si>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</si>
  <si>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</si>
  <si>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</si>
  <si>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</si>
  <si>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</si>
  <si>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</si>
  <si>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</si>
  <si>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</si>
  <si>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</si>
  <si>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</si>
  <si>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</si>
  <si>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</si>
  <si>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</si>
  <si>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</si>
  <si>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</si>
  <si>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</si>
  <si>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</si>
  <si>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</si>
  <si>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</si>
  <si>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</si>
  <si>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</si>
  <si>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</si>
  <si>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</si>
  <si>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</si>
  <si>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</si>
  <si>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</si>
  <si>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</si>
  <si>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</si>
  <si>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</si>
  <si>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</si>
  <si>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</si>
  <si>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</si>
  <si>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</si>
  <si>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</si>
  <si>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</si>
  <si>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</si>
  <si>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</si>
  <si>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</si>
  <si>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</si>
  <si>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</si>
  <si>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</si>
  <si>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</si>
  <si>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</si>
  <si>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</si>
  <si>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</si>
  <si>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</si>
  <si>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</si>
  <si>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</si>
  <si>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</si>
  <si>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</si>
  <si>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</si>
  <si>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</si>
  <si>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</si>
  <si>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</si>
  <si>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</si>
  <si>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</si>
  <si>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</si>
  <si>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</si>
  <si>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</si>
  <si>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</si>
  <si>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</si>
  <si>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</si>
  <si>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</si>
  <si>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</si>
  <si>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</si>
  <si>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</si>
  <si>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</si>
  <si>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</si>
  <si>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</si>
  <si>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</si>
  <si>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</si>
  <si>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</si>
  <si>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</si>
  <si>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</si>
  <si>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</si>
  <si>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</si>
  <si>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</si>
  <si>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</si>
  <si>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</si>
  <si>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</si>
  <si>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</si>
  <si>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</si>
  <si>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</si>
  <si>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</si>
  <si>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</si>
  <si>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</si>
  <si>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</si>
  <si>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</si>
  <si>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</si>
  <si>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</si>
  <si>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</si>
  <si>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</si>
  <si>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</si>
  <si>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</si>
  <si>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</si>
  <si>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</si>
  <si>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</si>
  <si>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</si>
  <si>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</si>
  <si>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</si>
  <si>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</si>
  <si>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</si>
  <si>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</si>
  <si>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</si>
  <si>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</si>
  <si>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</si>
  <si>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</si>
  <si>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</si>
  <si>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</si>
  <si>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</si>
  <si>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</si>
  <si>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</si>
  <si>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</si>
  <si>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</si>
  <si>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</si>
  <si>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</si>
  <si>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</si>
  <si>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</si>
  <si>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</si>
  <si>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</si>
  <si>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</si>
  <si>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</si>
  <si>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</si>
  <si>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</si>
  <si>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</si>
  <si>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</si>
  <si>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</si>
  <si>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</si>
  <si>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</si>
  <si>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</si>
  <si>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</si>
  <si>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</si>
  <si>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</si>
  <si>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</si>
  <si>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</si>
  <si>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</si>
  <si>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</si>
  <si>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</si>
  <si>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</si>
  <si>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</si>
  <si>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</si>
  <si>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</si>
  <si>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</si>
  <si>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</si>
  <si>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</si>
  <si>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</si>
  <si>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</si>
  <si>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</si>
  <si>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</si>
  <si>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</si>
  <si>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</si>
  <si>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</si>
  <si>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</si>
  <si>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</si>
  <si>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</si>
  <si>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</si>
  <si>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</si>
  <si>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</si>
  <si>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</si>
  <si>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</si>
  <si>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</si>
  <si>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</si>
  <si>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</si>
  <si>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</si>
  <si>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</si>
  <si>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</si>
  <si>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</si>
  <si>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</si>
  <si>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</si>
  <si>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</si>
  <si>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</si>
  <si>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</si>
  <si>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</si>
  <si>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</si>
  <si>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</si>
  <si>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</si>
  <si>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</si>
  <si>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</si>
  <si>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</si>
  <si>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</si>
  <si>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</si>
  <si>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</si>
  <si>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</si>
  <si>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</si>
  <si>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</si>
  <si>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</si>
  <si>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</si>
  <si>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</si>
  <si>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</si>
  <si>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</si>
  <si>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</si>
  <si>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</si>
  <si>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</si>
  <si>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</si>
  <si>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</si>
  <si>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</si>
  <si>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</si>
  <si>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</si>
  <si>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</si>
  <si>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</si>
  <si>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</si>
  <si>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</si>
  <si>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</si>
  <si>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</si>
  <si>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</si>
  <si>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</si>
  <si>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</si>
  <si>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</si>
  <si>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</si>
  <si>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</si>
  <si>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</si>
  <si>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</si>
  <si>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</si>
  <si>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</si>
  <si>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</si>
  <si>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</si>
  <si>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</si>
  <si>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</si>
  <si>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</si>
  <si>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</si>
  <si>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</si>
  <si>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</si>
  <si>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</si>
  <si>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</si>
  <si>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</si>
  <si>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</si>
  <si>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</si>
  <si>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</si>
  <si>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</si>
  <si>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</si>
  <si>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</si>
  <si>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</si>
  <si>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</si>
  <si>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</si>
  <si>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</si>
  <si>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</si>
  <si>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</si>
  <si>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</si>
  <si>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</si>
  <si>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</si>
  <si>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</si>
  <si>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</si>
  <si>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</si>
  <si>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</si>
  <si>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</si>
  <si>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</si>
  <si>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</si>
  <si>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</si>
  <si>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</si>
  <si>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</si>
  <si>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</si>
  <si>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</si>
  <si>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</si>
  <si>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</si>
  <si>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</si>
  <si>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</si>
  <si>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</si>
  <si>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</si>
  <si>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</si>
  <si>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</si>
  <si>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</si>
  <si>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</si>
  <si>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</si>
  <si>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</si>
  <si>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</si>
  <si>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</si>
  <si>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</si>
  <si>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</si>
  <si>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</si>
  <si>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</si>
  <si>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</si>
  <si>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</si>
  <si>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</si>
  <si>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</si>
  <si>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</si>
  <si>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</si>
  <si>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</si>
  <si>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</si>
  <si>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</si>
  <si>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</si>
  <si>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</si>
  <si>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</si>
  <si>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</si>
  <si>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</si>
  <si>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</si>
  <si>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</si>
  <si>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</si>
  <si>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</si>
  <si>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</si>
  <si>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</si>
  <si>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</si>
  <si>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</si>
  <si>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</si>
  <si>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</si>
  <si>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</si>
  <si>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</si>
  <si>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</si>
  <si>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</si>
  <si>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</si>
  <si>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</si>
  <si>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</si>
  <si>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</si>
  <si>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</si>
  <si>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</si>
  <si>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</si>
  <si>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</si>
  <si>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</si>
  <si>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</si>
  <si>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</si>
  <si>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</si>
  <si>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</si>
  <si>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</si>
  <si>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</si>
  <si>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</si>
  <si>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</si>
  <si>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</si>
  <si>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</si>
  <si>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</si>
  <si>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</si>
  <si>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</si>
  <si>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</si>
  <si>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</si>
  <si>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</si>
  <si>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</si>
  <si>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</si>
  <si>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</si>
  <si>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</si>
  <si>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</si>
  <si>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</si>
  <si>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</si>
  <si>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</si>
  <si>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</si>
  <si>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</si>
  <si>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</si>
  <si>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</si>
  <si>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</si>
  <si>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</si>
  <si>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</si>
  <si>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</si>
  <si>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</si>
  <si>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</si>
  <si>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</si>
  <si>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</si>
  <si>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</si>
  <si>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</si>
  <si>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</si>
  <si>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</si>
  <si>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</si>
  <si>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</si>
  <si>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</si>
  <si>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</si>
  <si>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</si>
  <si>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</si>
  <si>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</si>
  <si>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</si>
  <si>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</si>
  <si>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</si>
  <si>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</si>
  <si>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</si>
  <si>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</si>
  <si>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</si>
  <si>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</si>
  <si>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</si>
  <si>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</si>
  <si>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</si>
  <si>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</si>
  <si>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</si>
  <si>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</si>
  <si>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</si>
  <si>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</si>
  <si>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</si>
  <si>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</si>
  <si>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</si>
  <si>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</si>
  <si>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</si>
  <si>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</si>
  <si>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</si>
  <si>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</si>
  <si>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</si>
  <si>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</si>
  <si>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</si>
  <si>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</si>
  <si>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</si>
  <si>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</si>
  <si>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</si>
  <si>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</si>
  <si>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</si>
  <si>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</si>
  <si>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</si>
  <si>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</si>
  <si>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</si>
  <si>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</si>
  <si>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</si>
  <si>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</si>
  <si>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</si>
  <si>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</si>
  <si>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</si>
  <si>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</si>
  <si>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</si>
  <si>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</si>
  <si>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</si>
  <si>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</si>
  <si>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</si>
  <si>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</si>
  <si>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</si>
  <si>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</si>
  <si>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</si>
  <si>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</si>
  <si>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</si>
  <si>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</si>
  <si>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</si>
  <si>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</si>
  <si>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</si>
  <si>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</si>
  <si>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</si>
  <si>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</si>
  <si>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</si>
  <si>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</si>
  <si>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</si>
  <si>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</si>
  <si>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</si>
  <si>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</si>
  <si>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</si>
  <si>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</si>
  <si>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</si>
  <si>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</si>
  <si>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</si>
  <si>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</si>
  <si>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</si>
  <si>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</si>
  <si>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</si>
  <si>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</si>
  <si>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</si>
  <si>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</si>
  <si>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</si>
  <si>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</si>
  <si>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</si>
  <si>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</si>
  <si>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</si>
  <si>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</si>
  <si>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</si>
  <si>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</si>
  <si>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</si>
  <si>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</si>
  <si>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</si>
  <si>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</si>
  <si>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</si>
  <si>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</si>
  <si>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</si>
  <si>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</si>
  <si>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</si>
  <si>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</si>
  <si>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</si>
  <si>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</si>
  <si>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</si>
  <si>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</si>
  <si>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</si>
  <si>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</si>
  <si>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</si>
  <si>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</si>
  <si>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</si>
  <si>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</si>
  <si>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</si>
  <si>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</si>
  <si>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</si>
  <si>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</si>
  <si>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</si>
  <si>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</si>
  <si>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</si>
  <si>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</si>
  <si>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</si>
  <si>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</si>
  <si>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</si>
  <si>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</si>
  <si>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</si>
  <si>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</si>
  <si>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</si>
  <si>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</si>
  <si>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</si>
  <si>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</si>
  <si>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</si>
  <si>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</si>
  <si>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</si>
  <si>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</si>
  <si>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</si>
  <si>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</si>
  <si>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</si>
  <si>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</si>
  <si>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</si>
  <si>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</si>
  <si>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</si>
  <si>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</si>
  <si>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</si>
  <si>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</si>
  <si>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</si>
  <si>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</si>
  <si>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</si>
  <si>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</si>
  <si>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</si>
  <si>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</si>
  <si>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</si>
  <si>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</si>
  <si>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</si>
  <si>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</si>
  <si>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</si>
  <si>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</si>
  <si>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</si>
  <si>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</si>
  <si>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</si>
  <si>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</si>
  <si>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</si>
  <si>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</si>
  <si>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</si>
  <si>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</si>
  <si>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</si>
  <si>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</si>
  <si>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</si>
  <si>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</si>
  <si>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</si>
  <si>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</si>
  <si>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</si>
  <si>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</si>
  <si>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</si>
  <si>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</si>
  <si>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</si>
  <si>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</si>
  <si>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</si>
  <si>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</si>
  <si>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</si>
  <si>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</si>
  <si>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</si>
  <si>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</si>
  <si>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</si>
  <si>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</si>
  <si>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</si>
  <si>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</si>
  <si>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</si>
  <si>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</si>
  <si>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</si>
  <si>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</si>
  <si>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</si>
  <si>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</si>
  <si>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</si>
  <si>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</si>
  <si>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</si>
  <si>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</si>
  <si>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</si>
  <si>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</si>
  <si>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</si>
  <si>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</si>
  <si>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</si>
  <si>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</si>
  <si>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</si>
  <si>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</si>
  <si>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</si>
  <si>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</si>
  <si>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</si>
  <si>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</si>
  <si>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</si>
  <si>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</si>
  <si>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</si>
  <si>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</si>
  <si>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</si>
  <si>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</si>
  <si>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</si>
  <si>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</si>
  <si>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</si>
  <si>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</si>
  <si>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</si>
  <si>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</si>
  <si>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</si>
  <si>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</si>
  <si>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</si>
  <si>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</si>
  <si>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</si>
  <si>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</si>
  <si>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</si>
  <si>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</si>
  <si>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</si>
  <si>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</si>
  <si>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</si>
  <si>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</si>
  <si>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</si>
  <si>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</si>
  <si>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</si>
  <si>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</si>
  <si>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</si>
  <si>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</si>
  <si>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</si>
  <si>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</si>
  <si>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</si>
  <si>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</si>
  <si>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</si>
  <si>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</si>
  <si>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</si>
  <si>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</si>
  <si>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</si>
  <si>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</si>
  <si>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</si>
  <si>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</si>
  <si>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</si>
  <si>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</si>
  <si>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</si>
  <si>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</si>
  <si>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</si>
  <si>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</si>
  <si>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</si>
  <si>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</si>
  <si>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</si>
  <si>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</si>
  <si>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</si>
  <si>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</si>
  <si>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</si>
  <si>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</si>
  <si>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</si>
  <si>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</si>
  <si>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</si>
  <si>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</si>
  <si>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</si>
  <si>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</si>
  <si>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</si>
  <si>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</si>
  <si>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</si>
  <si>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</si>
  <si>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</si>
  <si>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</si>
  <si>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</si>
  <si>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</si>
  <si>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</si>
  <si>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</si>
  <si>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</si>
  <si>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</si>
  <si>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</si>
  <si>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</si>
  <si>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</si>
  <si>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</si>
  <si>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</si>
  <si>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</si>
  <si>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</si>
  <si>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</si>
  <si>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</si>
  <si>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</si>
  <si>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</si>
  <si>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</si>
  <si>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</si>
  <si>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</si>
  <si>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</si>
  <si>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</si>
  <si>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</si>
  <si>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</si>
  <si>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</si>
  <si>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</si>
  <si>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</si>
  <si>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</si>
  <si>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</si>
  <si>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</si>
  <si>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</si>
  <si>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</si>
  <si>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</si>
  <si>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</si>
  <si>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</si>
  <si>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</si>
  <si>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</si>
  <si>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</si>
  <si>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</si>
  <si>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</si>
  <si>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</si>
  <si>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</si>
  <si>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</si>
  <si>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</si>
  <si>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</si>
  <si>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</si>
  <si>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</si>
  <si>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</si>
  <si>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</si>
  <si>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</si>
  <si>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</si>
  <si>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</si>
  <si>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</si>
  <si>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</si>
  <si>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</si>
  <si>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</si>
  <si>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</si>
  <si>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</si>
  <si>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</si>
  <si>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</si>
  <si>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</si>
  <si>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</si>
  <si>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</si>
  <si>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</si>
  <si>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</si>
  <si>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</si>
  <si>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</si>
  <si>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</si>
  <si>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</si>
  <si>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</si>
  <si>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</si>
  <si>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</si>
  <si>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</si>
  <si>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</si>
  <si>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</si>
  <si>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</si>
  <si>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</si>
  <si>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</si>
  <si>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</si>
  <si>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</si>
  <si>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</si>
  <si>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</si>
  <si>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</si>
  <si>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</si>
  <si>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</si>
  <si>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</si>
  <si>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</si>
  <si>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</si>
  <si>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</si>
  <si>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</si>
  <si>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</si>
  <si>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</si>
  <si>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</si>
  <si>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</si>
  <si>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</si>
  <si>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</si>
  <si>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</si>
  <si>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</si>
  <si>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</si>
  <si>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</si>
  <si>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</si>
  <si>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</si>
  <si>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</si>
  <si>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</si>
  <si>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</si>
  <si>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</si>
  <si>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</si>
  <si>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</si>
  <si>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</si>
  <si>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</si>
  <si>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</si>
  <si>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</si>
  <si>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</si>
  <si>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</si>
  <si>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</si>
  <si>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</si>
  <si>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</si>
  <si>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</si>
  <si>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</si>
  <si>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</si>
  <si>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</si>
  <si>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</si>
  <si>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</si>
  <si>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</si>
  <si>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</si>
  <si>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</si>
  <si>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</si>
  <si>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</si>
  <si>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</si>
  <si>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</si>
  <si>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</si>
  <si>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</si>
  <si>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</si>
  <si>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</si>
  <si>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</si>
  <si>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</si>
  <si>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</si>
  <si>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</si>
  <si>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</si>
  <si>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</si>
  <si>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</si>
  <si>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</si>
  <si>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</si>
  <si>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</si>
  <si>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</si>
  <si>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</si>
  <si>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</si>
  <si>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</si>
  <si>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</si>
  <si>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</si>
  <si>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</si>
  <si>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</si>
  <si>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</si>
  <si>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</si>
  <si>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</si>
  <si>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</si>
  <si>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</si>
  <si>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</si>
  <si>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</si>
  <si>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</si>
  <si>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</si>
  <si>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</si>
  <si>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</si>
  <si>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</si>
  <si>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</si>
  <si>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</si>
  <si>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</si>
  <si>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</si>
  <si>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</si>
  <si>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</si>
  <si>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</si>
  <si>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</si>
  <si>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</si>
  <si>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</si>
  <si>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</si>
  <si>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</si>
  <si>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</si>
  <si>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</si>
  <si>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</si>
  <si>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</si>
  <si>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</si>
  <si>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</si>
  <si>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</si>
  <si>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</si>
  <si>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</si>
  <si>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</si>
  <si>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</si>
  <si>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</si>
  <si>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</si>
  <si>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</si>
  <si>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</si>
  <si>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</si>
  <si>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</si>
  <si>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</si>
  <si>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</si>
  <si>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</si>
  <si>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</si>
  <si>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</si>
  <si>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</si>
  <si>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</si>
  <si>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</si>
  <si>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</si>
  <si>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</si>
  <si>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</si>
  <si>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</si>
  <si>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</si>
  <si>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</si>
  <si>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</si>
  <si>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</si>
  <si>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</si>
  <si>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</si>
  <si>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</si>
  <si>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</si>
  <si>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</si>
  <si>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</si>
  <si>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</si>
  <si>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</si>
  <si>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</si>
  <si>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</si>
  <si>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</si>
  <si>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</si>
  <si>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</si>
  <si>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</si>
  <si>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</si>
  <si>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</si>
  <si>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</si>
  <si>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</si>
  <si>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</si>
  <si>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</si>
  <si>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</si>
  <si>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</si>
  <si>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</si>
  <si>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</si>
  <si>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</si>
  <si>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</si>
  <si>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</si>
  <si>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</si>
  <si>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</si>
  <si>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</si>
  <si>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</si>
  <si>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</si>
  <si>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</si>
  <si>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</si>
  <si>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</si>
  <si>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</si>
  <si>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</si>
  <si>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</si>
  <si>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</si>
  <si>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</si>
  <si>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</si>
  <si>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</si>
  <si>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</si>
  <si>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</si>
  <si>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</si>
  <si>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</si>
  <si>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</si>
  <si>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</si>
  <si>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</si>
  <si>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</si>
  <si>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</si>
  <si>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</si>
  <si>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</si>
  <si>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</si>
  <si>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</si>
  <si>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</si>
  <si>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</si>
  <si>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</si>
  <si>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</si>
  <si>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</si>
  <si>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</si>
  <si>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</si>
  <si>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</si>
  <si>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</si>
  <si>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</si>
  <si>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</si>
  <si>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</si>
  <si>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</si>
  <si>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</si>
  <si>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</si>
  <si>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</si>
  <si>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</si>
  <si>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</si>
  <si>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</si>
  <si>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</si>
  <si>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</si>
  <si>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</si>
  <si>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</si>
  <si>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</si>
  <si>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</si>
  <si>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</si>
  <si>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</si>
  <si>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</si>
  <si>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</si>
  <si>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</si>
  <si>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</si>
  <si>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</si>
  <si>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</si>
  <si>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</si>
  <si>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</si>
  <si>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</si>
  <si>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</si>
  <si>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</si>
  <si>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</si>
  <si>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</si>
  <si>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</si>
  <si>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</si>
  <si>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</si>
  <si>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</si>
  <si>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</si>
  <si>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</si>
  <si>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</si>
  <si>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</si>
  <si>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</si>
  <si>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</si>
  <si>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</si>
  <si>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</si>
  <si>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</si>
  <si>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</si>
  <si>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</si>
  <si>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</si>
  <si>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</si>
  <si>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</si>
  <si>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</si>
  <si>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</si>
  <si>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</si>
  <si>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</si>
  <si>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</si>
  <si>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</si>
  <si>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</si>
  <si>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</si>
  <si>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</si>
  <si>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</si>
  <si>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</si>
  <si>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</si>
  <si>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</si>
  <si>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</si>
  <si>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</si>
  <si>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</si>
  <si>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</si>
  <si>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</si>
  <si>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</si>
  <si>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</si>
  <si>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</si>
  <si>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</si>
  <si>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</si>
  <si>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</si>
  <si>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</si>
  <si>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</si>
  <si>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</si>
  <si>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</si>
  <si>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</si>
  <si>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</si>
  <si>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</si>
  <si>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</si>
  <si>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</si>
  <si>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</si>
  <si>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</si>
  <si>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</si>
  <si>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</si>
  <si>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</si>
  <si>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</si>
  <si>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</si>
  <si>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</si>
  <si>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</si>
  <si>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</si>
  <si>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</si>
  <si>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</si>
  <si>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</si>
  <si>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</si>
  <si>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</si>
  <si>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</si>
  <si>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</si>
  <si>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</si>
  <si>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</si>
  <si>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</si>
  <si>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</si>
  <si>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</si>
  <si>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</si>
  <si>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</si>
  <si>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</si>
  <si>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</si>
  <si>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</si>
  <si>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</si>
  <si>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</si>
  <si>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</si>
  <si>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</si>
  <si>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</si>
  <si>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</si>
  <si>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</si>
  <si>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</si>
  <si>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</si>
  <si>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</si>
  <si>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</si>
  <si>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</si>
  <si>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</si>
  <si>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</si>
  <si>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</si>
  <si>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</si>
  <si>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</si>
  <si>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</si>
  <si>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</si>
  <si>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</si>
  <si>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</si>
  <si>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</si>
  <si>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</si>
  <si>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</si>
  <si>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</si>
  <si>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</si>
  <si>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</si>
  <si>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</si>
  <si>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</si>
  <si>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</si>
  <si>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</si>
  <si>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</si>
  <si>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</si>
  <si>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</si>
  <si>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</si>
  <si>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</si>
  <si>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</si>
  <si>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</si>
  <si>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</si>
  <si>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</si>
  <si>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</si>
  <si>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</si>
  <si>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</si>
  <si>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</si>
  <si>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</si>
  <si>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</si>
  <si>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</si>
  <si>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</si>
  <si>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</si>
  <si>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</si>
  <si>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</si>
  <si>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</si>
  <si>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</si>
  <si>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</si>
  <si>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</si>
  <si>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</si>
  <si>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</si>
  <si>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</si>
  <si>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</si>
  <si>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</si>
  <si>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</si>
  <si>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</si>
  <si>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</si>
  <si>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</si>
  <si>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</si>
  <si>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</si>
  <si>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</si>
  <si>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</si>
  <si>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</si>
  <si>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</si>
  <si>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</si>
  <si>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</si>
  <si>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</si>
  <si>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</si>
  <si>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</si>
  <si>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</si>
  <si>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</si>
  <si>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</si>
  <si>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</si>
  <si>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</si>
  <si>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</si>
  <si>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</si>
  <si>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</si>
  <si>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</si>
  <si>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</si>
  <si>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</si>
  <si>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</si>
  <si>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</si>
  <si>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</si>
  <si>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</si>
  <si>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</si>
  <si>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</si>
  <si>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</si>
  <si>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</si>
  <si>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</si>
  <si>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</si>
  <si>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</si>
  <si>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</si>
  <si>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</si>
  <si>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</si>
  <si>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</si>
  <si>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</si>
  <si>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</si>
  <si>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</si>
  <si>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</si>
  <si>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</si>
  <si>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</si>
  <si>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</si>
  <si>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</si>
  <si>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</si>
  <si>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</si>
  <si>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</si>
  <si>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</si>
  <si>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</si>
  <si>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</si>
  <si>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</si>
  <si>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</si>
  <si>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</si>
  <si>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</si>
  <si>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</si>
  <si>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</si>
  <si>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</si>
  <si>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</si>
  <si>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</si>
  <si>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</si>
  <si>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</si>
  <si>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</si>
  <si>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</si>
  <si>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</si>
  <si>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</si>
  <si>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</si>
  <si>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</si>
  <si>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</si>
  <si>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</si>
  <si>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</si>
  <si>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</si>
  <si>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</si>
  <si>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</si>
  <si>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</si>
  <si>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</si>
  <si>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</si>
  <si>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</si>
  <si>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</si>
  <si>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</si>
  <si>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</si>
  <si>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</si>
  <si>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</si>
  <si>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</si>
  <si>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</si>
  <si>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</si>
  <si>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</si>
  <si>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</si>
  <si>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</si>
  <si>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</si>
  <si>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</si>
  <si>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</si>
  <si>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</si>
  <si>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</si>
  <si>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</si>
  <si>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</si>
  <si>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</si>
  <si>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</si>
  <si>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</si>
  <si>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</si>
  <si>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</si>
  <si>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</si>
  <si>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</si>
  <si>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</si>
  <si>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</si>
  <si>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</si>
  <si>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</si>
  <si>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</si>
  <si>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</si>
  <si>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</si>
  <si>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</si>
  <si>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</si>
  <si>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</si>
  <si>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</si>
  <si>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</si>
  <si>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</si>
  <si>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</si>
  <si>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</si>
  <si>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</si>
  <si>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</si>
  <si>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</si>
  <si>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</si>
  <si>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</si>
  <si>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</si>
  <si>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</si>
  <si>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</si>
  <si>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</si>
  <si>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</si>
  <si>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</si>
  <si>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</si>
  <si>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</si>
  <si>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</si>
  <si>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</si>
  <si>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</si>
  <si>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</si>
  <si>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</si>
  <si>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</si>
  <si>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</si>
  <si>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</si>
  <si>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</si>
  <si>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</si>
  <si>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</si>
  <si>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</si>
  <si>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</si>
  <si>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</si>
  <si>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</si>
  <si>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</si>
  <si>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</si>
  <si>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</si>
  <si>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</si>
  <si>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</si>
  <si>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</si>
  <si>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</si>
  <si>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</si>
  <si>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</si>
  <si>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</si>
  <si>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</si>
  <si>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</si>
  <si>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</si>
  <si>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</si>
  <si>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</si>
  <si>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</si>
  <si>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</si>
  <si>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</si>
  <si>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</si>
  <si>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</si>
  <si>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</si>
  <si>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</si>
  <si>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</si>
  <si>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</si>
  <si>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</si>
  <si>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</si>
  <si>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</si>
  <si>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</si>
  <si>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</si>
  <si>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</si>
  <si>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</si>
  <si>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</si>
  <si>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</si>
  <si>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</si>
  <si>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</si>
  <si>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</si>
  <si>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</si>
  <si>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</si>
  <si>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</si>
  <si>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</si>
  <si>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</si>
  <si>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</si>
  <si>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</si>
  <si>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</si>
  <si>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</si>
  <si>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</si>
  <si>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</si>
  <si>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</si>
  <si>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</si>
  <si>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</si>
  <si>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</si>
  <si>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</si>
  <si>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</si>
  <si>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</si>
  <si>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</si>
  <si>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</si>
  <si>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</si>
  <si>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</si>
  <si>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</si>
  <si>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</si>
  <si>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</si>
  <si>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</si>
  <si>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</si>
  <si>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</si>
  <si>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</si>
  <si>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</si>
  <si>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</si>
  <si>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</si>
  <si>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</si>
  <si>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</si>
  <si>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</si>
  <si>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</si>
  <si>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</si>
  <si>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</si>
  <si>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</si>
  <si>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</si>
  <si>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</si>
  <si>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</si>
  <si>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</si>
  <si>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</si>
  <si>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</si>
  <si>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</si>
  <si>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</si>
  <si>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</si>
  <si>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</si>
  <si>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</si>
  <si>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</si>
  <si>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</si>
  <si>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</si>
  <si>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</si>
  <si>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</si>
  <si>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</si>
  <si>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</si>
  <si>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</si>
  <si>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</si>
  <si>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</si>
  <si>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</si>
  <si>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</si>
  <si>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</si>
  <si>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</si>
  <si>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</si>
  <si>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</si>
  <si>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</si>
  <si>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</si>
  <si>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</si>
  <si>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</si>
  <si>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</si>
  <si>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</si>
  <si>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</si>
  <si>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</si>
  <si>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</si>
  <si>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</si>
  <si>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</si>
  <si>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</si>
  <si>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</si>
  <si>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</si>
  <si>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</si>
  <si>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</si>
  <si>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</si>
  <si>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</si>
  <si>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</si>
  <si>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</si>
  <si>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</si>
  <si>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</si>
  <si>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</si>
  <si>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</si>
  <si>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</si>
  <si>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</si>
  <si>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</si>
  <si>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</si>
  <si>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</si>
  <si>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</si>
  <si>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</si>
  <si>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</si>
  <si>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</si>
  <si>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</si>
  <si>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</si>
  <si>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</si>
  <si>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</si>
  <si>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</si>
  <si>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</si>
  <si>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</si>
  <si>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</si>
  <si>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</si>
  <si>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</si>
  <si>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</si>
  <si>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</si>
  <si>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</si>
  <si>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</si>
  <si>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</si>
  <si>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</si>
  <si>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</si>
  <si>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</si>
  <si>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</si>
  <si>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</si>
  <si>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</si>
  <si>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</si>
  <si>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</si>
  <si>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</si>
  <si>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</si>
  <si>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</si>
  <si>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</si>
  <si>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</si>
  <si>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</si>
  <si>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</si>
  <si>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</si>
  <si>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</si>
  <si>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</si>
  <si>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</si>
  <si>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</si>
  <si>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</si>
  <si>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</si>
  <si>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</si>
  <si>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</si>
  <si>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</si>
  <si>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</si>
  <si>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</si>
  <si>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</si>
  <si>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</si>
  <si>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</si>
  <si>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</si>
  <si>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</si>
  <si>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</si>
  <si>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</si>
  <si>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</si>
  <si>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</si>
  <si>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</si>
  <si>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</si>
  <si>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</si>
  <si>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</si>
  <si>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</si>
  <si>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</si>
  <si>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</si>
  <si>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</si>
  <si>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</si>
  <si>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</si>
  <si>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</si>
  <si>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</si>
  <si>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</si>
  <si>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</si>
  <si>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</si>
  <si>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</si>
  <si>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</si>
  <si>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</si>
  <si>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</si>
  <si>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</si>
  <si>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</si>
  <si>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</si>
  <si>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</si>
  <si>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</si>
  <si>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</si>
  <si>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</si>
  <si>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</si>
  <si>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</si>
  <si>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</si>
  <si>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</si>
  <si>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</si>
  <si>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</si>
  <si>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</si>
  <si>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</si>
  <si>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</si>
  <si>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</si>
  <si>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</si>
  <si>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</si>
  <si>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</si>
  <si>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</si>
  <si>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</si>
  <si>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</si>
  <si>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</si>
  <si>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</si>
  <si>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</si>
  <si>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</si>
  <si>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</si>
  <si>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</si>
  <si>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</si>
  <si>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</si>
  <si>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</si>
  <si>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</si>
  <si>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</si>
  <si>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</si>
  <si>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</si>
  <si>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</si>
  <si>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</si>
  <si>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</si>
  <si>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</si>
  <si>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</si>
  <si>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</si>
  <si>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</si>
  <si>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</si>
  <si>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</si>
  <si>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</si>
  <si>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</si>
  <si>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</si>
  <si>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</si>
  <si>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</si>
  <si>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</si>
  <si>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</si>
  <si>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</si>
  <si>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</si>
  <si>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</si>
  <si>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</si>
  <si>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</si>
  <si>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</si>
  <si>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</si>
  <si>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</si>
  <si>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</si>
  <si>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</si>
  <si>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</si>
  <si>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</si>
  <si>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</si>
  <si>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</si>
  <si>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</si>
  <si>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</si>
  <si>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</si>
  <si>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</si>
  <si>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</si>
  <si>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</si>
  <si>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</si>
  <si>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</si>
  <si>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</si>
  <si>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</si>
  <si>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</si>
  <si>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</si>
  <si>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</si>
  <si>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</si>
  <si>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</si>
  <si>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</si>
  <si>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</si>
  <si>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</si>
  <si>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</si>
  <si>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</si>
  <si>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</si>
  <si>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</si>
  <si>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</si>
  <si>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</si>
  <si>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</si>
  <si>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</si>
  <si>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</si>
  <si>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</si>
  <si>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</si>
  <si>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</si>
  <si>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</si>
  <si>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</si>
  <si>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</si>
  <si>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</si>
  <si>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</si>
  <si>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</si>
  <si>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</si>
  <si>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</si>
  <si>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</si>
  <si>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</si>
  <si>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</si>
  <si>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</si>
  <si>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</si>
  <si>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</si>
  <si>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</si>
  <si>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</si>
  <si>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</si>
  <si>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</si>
  <si>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</si>
  <si>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</si>
  <si>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</si>
  <si>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</si>
  <si>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</si>
  <si>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</si>
  <si>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</si>
  <si>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</si>
  <si>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</si>
  <si>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</si>
  <si>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</si>
  <si>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</si>
  <si>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</si>
  <si>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</si>
  <si>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</si>
  <si>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</si>
  <si>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</si>
  <si>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</si>
  <si>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</si>
  <si>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</si>
  <si>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</si>
  <si>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</si>
  <si>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</si>
  <si>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</si>
  <si>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</si>
  <si>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</si>
  <si>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</si>
  <si>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</si>
  <si>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</si>
  <si>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</si>
  <si>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</si>
  <si>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</si>
  <si>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</si>
  <si>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</si>
  <si>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</si>
  <si>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</si>
  <si>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</si>
  <si>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</si>
  <si>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</si>
  <si>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</si>
  <si>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</si>
  <si>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</si>
  <si>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</si>
  <si>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</si>
  <si>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</si>
  <si>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</si>
  <si>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</si>
  <si>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</si>
  <si>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</si>
  <si>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</si>
  <si>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</si>
  <si>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</si>
  <si>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</si>
  <si>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</si>
  <si>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</si>
  <si>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</si>
  <si>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</si>
  <si>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</si>
  <si>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</si>
  <si>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</si>
  <si>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</si>
  <si>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</si>
  <si>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</si>
  <si>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</si>
  <si>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</si>
  <si>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</si>
  <si>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</si>
  <si>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</si>
  <si>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</si>
  <si>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</si>
  <si>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</si>
  <si>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</si>
  <si>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</si>
  <si>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</si>
  <si>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</si>
  <si>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</si>
  <si>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</si>
  <si>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</si>
  <si>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</si>
  <si>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</si>
  <si>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</si>
  <si>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</si>
  <si>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</si>
  <si>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</si>
  <si>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</si>
  <si>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</si>
  <si>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</si>
  <si>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</si>
  <si>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</si>
  <si>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</si>
  <si>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</si>
  <si>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</si>
  <si>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</si>
  <si>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</si>
  <si>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</si>
  <si>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</si>
  <si>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</si>
  <si>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</si>
  <si>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</si>
  <si>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</si>
  <si>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</si>
  <si>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</si>
  <si>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</si>
  <si>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</si>
  <si>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</si>
  <si>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</si>
  <si>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</si>
  <si>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</si>
  <si>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</si>
  <si>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</si>
  <si>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</si>
  <si>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</si>
  <si>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</si>
  <si>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</si>
  <si>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</si>
  <si>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</si>
  <si>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</si>
  <si>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</si>
  <si>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</si>
  <si>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</si>
  <si>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</si>
  <si>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</si>
  <si>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</si>
  <si>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</si>
  <si>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</si>
  <si>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</si>
  <si>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</si>
  <si>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</si>
  <si>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</si>
  <si>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</si>
  <si>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</si>
  <si>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</si>
  <si>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</si>
  <si>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</si>
  <si>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</si>
  <si>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</si>
  <si>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</si>
  <si>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</si>
  <si>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</si>
  <si>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</si>
  <si>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</si>
  <si>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</si>
  <si>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</si>
  <si>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</si>
  <si>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</si>
  <si>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</si>
  <si>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</si>
  <si>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</si>
  <si>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</si>
  <si>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</si>
  <si>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</si>
  <si>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</si>
  <si>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</si>
  <si>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</si>
  <si>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</si>
  <si>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</si>
  <si>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</si>
  <si>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</si>
  <si>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</si>
  <si>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</si>
  <si>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</si>
  <si>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</si>
  <si>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</si>
  <si>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</si>
  <si>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</si>
  <si>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</si>
  <si>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</si>
  <si>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</si>
  <si>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</si>
  <si>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</si>
  <si>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</si>
  <si>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</si>
  <si>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</si>
  <si>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</si>
  <si>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</si>
  <si>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</si>
  <si>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</si>
  <si>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</si>
  <si>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</si>
  <si>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</si>
  <si>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</si>
  <si>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</si>
  <si>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</si>
  <si>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</si>
  <si>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</si>
  <si>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</si>
  <si>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</si>
  <si>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</si>
  <si>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</si>
  <si>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</si>
  <si>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</si>
  <si>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</si>
  <si>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</si>
  <si>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</si>
  <si>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</si>
  <si>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</si>
  <si>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</si>
  <si>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</si>
  <si>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</si>
  <si>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</si>
  <si>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</si>
  <si>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</si>
  <si>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</si>
  <si>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</si>
  <si>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</si>
  <si>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</si>
  <si>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</si>
  <si>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</si>
  <si>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</si>
  <si>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</si>
  <si>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</si>
  <si>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</si>
  <si>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</si>
  <si>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</si>
  <si>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</si>
  <si>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</si>
  <si>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</si>
  <si>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</si>
  <si>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</si>
  <si>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</si>
  <si>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</si>
  <si>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</si>
  <si>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</si>
  <si>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</si>
  <si>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</si>
  <si>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</si>
  <si>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</si>
  <si>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</si>
  <si>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</si>
  <si>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</si>
  <si>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</si>
  <si>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</si>
  <si>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</si>
  <si>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</si>
  <si>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</si>
  <si>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</si>
  <si>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</si>
  <si>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</si>
  <si>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</si>
  <si>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</si>
  <si>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</si>
  <si>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</si>
  <si>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</si>
  <si>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</si>
  <si>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</si>
  <si>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</si>
  <si>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</si>
  <si>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</si>
  <si>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</si>
  <si>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</si>
  <si>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</si>
  <si>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</si>
  <si>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</si>
  <si>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</si>
  <si>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</si>
  <si>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</si>
  <si>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</si>
  <si>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</si>
  <si>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</si>
  <si>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</si>
  <si>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</si>
  <si>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</si>
  <si>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</si>
  <si>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</si>
  <si>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</si>
  <si>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</si>
  <si>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</si>
  <si>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</si>
  <si>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</si>
  <si>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</si>
  <si>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</si>
  <si>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</si>
  <si>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</si>
  <si>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</si>
  <si>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</si>
  <si>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</si>
  <si>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</si>
  <si>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</si>
  <si>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</si>
  <si>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</si>
  <si>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</si>
  <si>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</si>
  <si>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</si>
  <si>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</si>
  <si>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</si>
  <si>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</si>
  <si>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</si>
  <si>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</si>
  <si>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</si>
  <si>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</si>
  <si>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</si>
  <si>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</si>
  <si>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</si>
  <si>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</si>
  <si>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</si>
  <si>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</si>
  <si>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</si>
  <si>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</si>
  <si>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</si>
  <si>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</si>
  <si>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</si>
  <si>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</si>
  <si>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</si>
  <si>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</si>
  <si>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</si>
  <si>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</si>
  <si>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</si>
  <si>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</si>
  <si>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</si>
  <si>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</si>
  <si>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</si>
  <si>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</si>
  <si>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</si>
  <si>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</si>
  <si>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</si>
  <si>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</si>
  <si>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</si>
  <si>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</si>
  <si>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</si>
  <si>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</si>
  <si>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</si>
  <si>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</si>
  <si>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</si>
  <si>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</si>
  <si>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</si>
  <si>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</si>
  <si>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</si>
  <si>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</si>
  <si>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</si>
  <si>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</si>
  <si>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</si>
  <si>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</si>
  <si>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</si>
  <si>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</si>
  <si>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</si>
  <si>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</si>
  <si>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</si>
  <si>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</si>
  <si>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</si>
  <si>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</si>
  <si>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</si>
  <si>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</si>
  <si>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</si>
  <si>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</si>
  <si>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</si>
  <si>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</si>
  <si>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</si>
  <si>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</si>
  <si>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</si>
  <si>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</si>
  <si>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</si>
  <si>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</si>
  <si>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</si>
  <si>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</si>
  <si>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</si>
  <si>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</si>
  <si>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</si>
  <si>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</si>
  <si>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</si>
  <si>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</si>
  <si>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</si>
  <si>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</si>
  <si>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</si>
  <si>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</si>
  <si>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</si>
  <si>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</si>
  <si>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</si>
  <si>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</si>
  <si>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</si>
  <si>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</si>
  <si>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</si>
  <si>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</si>
  <si>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</si>
  <si>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</si>
  <si>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</si>
  <si>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</si>
  <si>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</si>
  <si>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</si>
  <si>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</si>
  <si>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</si>
  <si>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</si>
  <si>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</si>
  <si>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</si>
  <si>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</si>
  <si>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</si>
  <si>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</si>
  <si>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</si>
  <si>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</si>
  <si>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</si>
  <si>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</si>
  <si>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</si>
  <si>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</si>
  <si>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</si>
  <si>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</si>
  <si>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</si>
  <si>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</si>
  <si>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</si>
  <si>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</si>
  <si>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</si>
  <si>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</si>
  <si>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</si>
  <si>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</si>
  <si>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</si>
  <si>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</si>
  <si>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</si>
  <si>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</si>
  <si>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</si>
  <si>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</si>
  <si>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</si>
  <si>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</si>
  <si>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</si>
  <si>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</si>
  <si>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</si>
  <si>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</si>
  <si>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</si>
  <si>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</si>
  <si>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</si>
  <si>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</si>
  <si>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</si>
  <si>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</si>
  <si>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</si>
  <si>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</si>
  <si>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</si>
  <si>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</si>
  <si>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</si>
  <si>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</si>
  <si>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</si>
  <si>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</si>
  <si>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</si>
  <si>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</si>
  <si>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</si>
  <si>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</si>
  <si>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</si>
  <si>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</si>
  <si>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</si>
  <si>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</si>
  <si>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</si>
  <si>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</si>
  <si>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</si>
  <si>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</si>
  <si>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</si>
  <si>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</si>
  <si>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</si>
  <si>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</si>
  <si>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</si>
  <si>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</si>
  <si>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</si>
  <si>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</si>
  <si>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</si>
  <si>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</si>
  <si>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</si>
  <si>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</si>
  <si>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</si>
  <si>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</si>
  <si>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</si>
  <si>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</si>
  <si>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</si>
  <si>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</si>
  <si>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</si>
  <si>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</si>
  <si>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</si>
  <si>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</si>
  <si>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</si>
  <si>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</si>
  <si>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</si>
  <si>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</si>
  <si>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</si>
  <si>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</si>
  <si>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</si>
  <si>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</si>
  <si>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</si>
  <si>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</si>
  <si>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</si>
  <si>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</si>
  <si>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</si>
  <si>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</si>
  <si>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</si>
  <si>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</si>
  <si>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</si>
  <si>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</si>
  <si>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</si>
  <si>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</si>
  <si>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</si>
  <si>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</si>
  <si>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</si>
  <si>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</si>
  <si>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</si>
  <si>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</si>
  <si>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</si>
  <si>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</si>
  <si>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</si>
  <si>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</si>
  <si>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</si>
  <si>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</si>
  <si>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</si>
  <si>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</si>
  <si>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</si>
  <si>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</si>
  <si>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</si>
  <si>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</si>
  <si>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</si>
  <si>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</si>
  <si>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</si>
  <si>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</si>
  <si>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</si>
  <si>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</si>
  <si>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</si>
  <si>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</si>
  <si>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</si>
  <si>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</si>
  <si>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</si>
  <si>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</si>
  <si>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</si>
  <si>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</si>
  <si>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</si>
  <si>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</si>
  <si>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</si>
  <si>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</si>
  <si>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</si>
  <si>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</si>
  <si>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</si>
  <si>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</si>
  <si>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</si>
  <si>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</si>
  <si>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</si>
  <si>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</si>
  <si>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</si>
  <si>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</si>
  <si>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</si>
  <si>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</si>
  <si>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</si>
  <si>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</si>
  <si>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</si>
  <si>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</si>
  <si>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</si>
  <si>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</si>
  <si>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</si>
  <si>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</si>
  <si>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</si>
  <si>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</si>
  <si>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</si>
  <si>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</si>
  <si>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</si>
  <si>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</si>
  <si>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</si>
  <si>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</si>
  <si>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</si>
  <si>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</si>
  <si>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</si>
  <si>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</si>
  <si>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</si>
  <si>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</si>
  <si>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</si>
  <si>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</si>
  <si>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</si>
  <si>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</si>
  <si>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</si>
  <si>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</si>
  <si>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</si>
  <si>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</si>
  <si>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</si>
  <si>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</si>
  <si>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</si>
  <si>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</si>
  <si>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</si>
  <si>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</si>
  <si>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</si>
  <si>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</si>
  <si>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</si>
  <si>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</si>
  <si>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</si>
  <si>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</si>
  <si>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</si>
  <si>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</si>
  <si>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</si>
  <si>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</si>
  <si>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</si>
  <si>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</si>
  <si>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</si>
  <si>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</si>
  <si>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</si>
  <si>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</si>
  <si>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</si>
  <si>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</si>
  <si>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</si>
  <si>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</si>
  <si>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</si>
  <si>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</si>
  <si>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</si>
  <si>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</si>
  <si>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</si>
  <si>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</si>
  <si>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</si>
  <si>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</si>
  <si>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</si>
  <si>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</si>
  <si>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</si>
  <si>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</si>
  <si>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</si>
  <si>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</si>
  <si>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</si>
  <si>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</si>
  <si>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</si>
  <si>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</si>
  <si>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</si>
  <si>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</si>
  <si>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</si>
  <si>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</si>
  <si>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</si>
  <si>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</si>
  <si>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</si>
  <si>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</si>
  <si>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</si>
  <si>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</si>
  <si>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</si>
  <si>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</si>
  <si>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</si>
  <si>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</si>
  <si>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</si>
  <si>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</si>
  <si>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</si>
  <si>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</si>
  <si>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</si>
  <si>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</si>
  <si>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</si>
  <si>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</si>
  <si>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</si>
  <si>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</si>
  <si>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</si>
  <si>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</si>
  <si>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</si>
  <si>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</si>
  <si>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</si>
  <si>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</si>
  <si>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</si>
  <si>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</si>
  <si>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</si>
  <si>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</si>
  <si>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</si>
  <si>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</si>
  <si>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</si>
  <si>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</si>
  <si>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</si>
  <si>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</si>
  <si>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</si>
  <si>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</si>
  <si>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</si>
  <si>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</si>
  <si>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</si>
  <si>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</si>
  <si>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</si>
  <si>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</si>
  <si>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</si>
  <si>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</si>
  <si>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</si>
  <si>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</si>
  <si>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</si>
  <si>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</si>
  <si>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</si>
  <si>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</si>
  <si>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</si>
  <si>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</si>
  <si>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</si>
  <si>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</si>
  <si>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</si>
  <si>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</si>
  <si>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</si>
  <si>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</si>
  <si>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</si>
  <si>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</si>
  <si>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</si>
  <si>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</si>
  <si>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</si>
  <si>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</si>
  <si>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</si>
  <si>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</si>
  <si>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</si>
  <si>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</si>
  <si>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</si>
  <si>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</si>
  <si>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</si>
  <si>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</si>
  <si>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</si>
  <si>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</si>
  <si>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</si>
  <si>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</si>
  <si>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</si>
  <si>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</si>
  <si>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</si>
  <si>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</si>
  <si>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</si>
  <si>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</si>
  <si>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</si>
  <si>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</si>
  <si>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</si>
  <si>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</si>
  <si>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</si>
  <si>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</si>
  <si>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</si>
  <si>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</si>
  <si>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</si>
  <si>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</si>
  <si>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</si>
  <si>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</si>
  <si>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</si>
  <si>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</si>
  <si>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</si>
  <si>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</si>
  <si>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</si>
  <si>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</si>
  <si>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</si>
  <si>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</si>
  <si>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</si>
  <si>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</si>
  <si>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</si>
  <si>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</si>
  <si>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</si>
  <si>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</si>
  <si>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</si>
  <si>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</si>
  <si>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</si>
  <si>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</si>
  <si>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</si>
  <si>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</si>
  <si>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</si>
  <si>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</si>
  <si>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</si>
  <si>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</si>
  <si>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</si>
  <si>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</si>
  <si>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</si>
  <si>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</si>
  <si>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</si>
  <si>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</si>
  <si>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</si>
  <si>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</si>
  <si>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</si>
  <si>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</si>
  <si>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</si>
  <si>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</si>
  <si>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</si>
  <si>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</si>
  <si>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</si>
  <si>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</si>
  <si>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</si>
  <si>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</si>
  <si>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</si>
  <si>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</si>
  <si>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</si>
  <si>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</si>
  <si>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</si>
  <si>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</si>
  <si>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</si>
  <si>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</si>
  <si>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</si>
  <si>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</si>
  <si>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</si>
  <si>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</si>
  <si>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</si>
  <si>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</si>
  <si>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</si>
  <si>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</si>
  <si>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</si>
  <si>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</si>
  <si>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</si>
  <si>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</si>
  <si>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</si>
  <si>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</si>
  <si>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</si>
  <si>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</si>
  <si>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</si>
  <si>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</si>
  <si>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</si>
  <si>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</si>
  <si>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</si>
  <si>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</si>
  <si>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</si>
  <si>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</si>
  <si>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</si>
  <si>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</si>
  <si>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</si>
  <si>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</si>
  <si>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</si>
  <si>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</si>
  <si>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</si>
  <si>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</si>
  <si>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</si>
  <si>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</si>
  <si>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</si>
  <si>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</si>
  <si>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</si>
  <si>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</si>
  <si>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</si>
  <si>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</si>
  <si>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</si>
  <si>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</si>
  <si>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</si>
  <si>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</si>
  <si>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</si>
  <si>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</si>
  <si>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</si>
  <si>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</si>
  <si>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</si>
  <si>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</si>
  <si>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</si>
  <si>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</si>
  <si>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</si>
  <si>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</si>
  <si>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</si>
  <si>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</si>
  <si>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</si>
  <si>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</si>
  <si>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</si>
  <si>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</si>
  <si>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</si>
  <si>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</si>
  <si>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</si>
  <si>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</si>
  <si>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</si>
  <si>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</si>
  <si>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</si>
  <si>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</si>
  <si>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</si>
  <si>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</si>
  <si>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</si>
  <si>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</si>
  <si>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</si>
  <si>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</si>
  <si>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</si>
  <si>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</si>
  <si>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</si>
  <si>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</si>
  <si>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</si>
  <si>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</si>
  <si>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</si>
  <si>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</si>
  <si>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</si>
  <si>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</si>
  <si>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</si>
  <si>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</si>
  <si>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</si>
  <si>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</si>
  <si>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</si>
  <si>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</si>
  <si>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</si>
  <si>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</si>
  <si>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</si>
  <si>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</si>
  <si>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</si>
  <si>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</si>
  <si>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</si>
  <si>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</si>
  <si>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</si>
  <si>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</si>
  <si>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</si>
  <si>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</si>
  <si>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</si>
  <si>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</si>
  <si>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</si>
  <si>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</si>
  <si>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</si>
  <si>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</si>
  <si>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</si>
  <si>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</si>
  <si>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</si>
  <si>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</si>
  <si>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</si>
  <si>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</si>
  <si>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</si>
  <si>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</si>
  <si>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</si>
  <si>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</si>
  <si>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</si>
  <si>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</si>
  <si>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</si>
  <si>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</si>
  <si>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</si>
  <si>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</si>
  <si>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</si>
  <si>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</si>
  <si>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</si>
  <si>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</si>
  <si>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</si>
  <si>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</si>
  <si>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</si>
  <si>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</si>
  <si>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</si>
  <si>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</si>
  <si>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</si>
  <si>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</si>
  <si>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</si>
  <si>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</si>
  <si>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</si>
  <si>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</si>
  <si>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</si>
  <si>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</si>
  <si>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</si>
  <si>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</si>
  <si>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</si>
  <si>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</si>
  <si>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</si>
  <si>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</si>
  <si>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</si>
  <si>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</si>
  <si>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</si>
  <si>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</si>
  <si>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</si>
  <si>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</si>
  <si>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</si>
  <si>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</si>
  <si>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</si>
  <si>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</si>
  <si>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</si>
  <si>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</si>
  <si>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</si>
  <si>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</si>
  <si>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</si>
  <si>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</si>
  <si>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</si>
  <si>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</si>
  <si>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</si>
  <si>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</si>
  <si>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</si>
  <si>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</si>
  <si>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</si>
  <si>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</si>
  <si>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</si>
  <si>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</si>
  <si>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</si>
  <si>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</si>
  <si>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</si>
  <si>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</si>
  <si>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</si>
  <si>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</si>
  <si>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</si>
  <si>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</si>
  <si>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</si>
  <si>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</si>
  <si>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</si>
  <si>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</si>
  <si>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</si>
  <si>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</si>
  <si>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</si>
  <si>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</si>
  <si>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</si>
  <si>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</si>
  <si>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</si>
  <si>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</si>
  <si>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</si>
  <si>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</si>
  <si>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</si>
  <si>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</si>
  <si>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</si>
  <si>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</si>
  <si>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</si>
  <si>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</si>
  <si>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</si>
  <si>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</si>
  <si>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</si>
  <si>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</si>
  <si>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</si>
  <si>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</si>
  <si>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</si>
  <si>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</si>
  <si>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</si>
  <si>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</si>
  <si>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</si>
  <si>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</si>
  <si>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</si>
  <si>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</si>
  <si>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</si>
  <si>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</si>
  <si>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</si>
  <si>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</si>
  <si>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</si>
  <si>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</si>
  <si>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</si>
  <si>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</si>
  <si>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</si>
  <si>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</si>
  <si>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</si>
  <si>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</si>
  <si>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</si>
  <si>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</si>
  <si>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</si>
  <si>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</si>
  <si>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</si>
  <si>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</si>
  <si>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</si>
  <si>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</si>
  <si>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</si>
  <si>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</si>
  <si>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</si>
  <si>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</si>
  <si>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</si>
  <si>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</si>
  <si>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</si>
  <si>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</si>
  <si>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</si>
  <si>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</si>
  <si>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</si>
  <si>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</si>
  <si>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</si>
  <si>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</si>
  <si>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</si>
  <si>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</si>
  <si>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</si>
  <si>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</si>
  <si>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</si>
  <si>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</si>
  <si>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</si>
  <si>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</si>
  <si>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</si>
  <si>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</si>
  <si>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</si>
  <si>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</si>
  <si>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</si>
  <si>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</si>
  <si>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</si>
  <si>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</si>
  <si>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</si>
  <si>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</si>
  <si>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</si>
  <si>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</si>
  <si>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</si>
  <si>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</si>
  <si>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</si>
  <si>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</si>
  <si>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</si>
  <si>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</si>
  <si>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</si>
  <si>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</si>
  <si>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</si>
  <si>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</si>
  <si>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</si>
  <si>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</si>
  <si>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</si>
  <si>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</si>
  <si>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</si>
  <si>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</si>
  <si>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</si>
  <si>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</si>
  <si>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</si>
  <si>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</si>
  <si>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</si>
  <si>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</si>
  <si>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</si>
  <si>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</si>
  <si>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</si>
  <si>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</si>
  <si>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</si>
  <si>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</si>
  <si>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</si>
  <si>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</si>
  <si>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</si>
  <si>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</si>
  <si>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</si>
  <si>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</si>
  <si>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</si>
  <si>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</si>
  <si>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</si>
  <si>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</si>
  <si>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</si>
  <si>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</si>
  <si>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</si>
  <si>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</si>
  <si>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</si>
  <si>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</si>
  <si>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</si>
  <si>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</si>
  <si>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</si>
  <si>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</si>
  <si>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</si>
  <si>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</si>
  <si>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</si>
  <si>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</si>
  <si>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</si>
  <si>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</si>
  <si>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</si>
  <si>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</si>
  <si>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</si>
  <si>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</si>
  <si>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</si>
  <si>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</si>
  <si>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</si>
  <si>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</si>
  <si>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</si>
  <si>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</si>
  <si>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</si>
  <si>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</si>
  <si>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</si>
  <si>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</si>
  <si>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</si>
  <si>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</si>
  <si>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</si>
  <si>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</si>
  <si>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</si>
  <si>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</si>
  <si>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</si>
  <si>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</si>
  <si>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</si>
  <si>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</si>
  <si>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</si>
  <si>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</si>
  <si>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</si>
  <si>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</si>
  <si>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</si>
  <si>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</si>
  <si>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</si>
  <si>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</si>
  <si>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</si>
  <si>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</si>
  <si>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</si>
  <si>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</si>
  <si>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</si>
  <si>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</si>
  <si>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</si>
  <si>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</si>
  <si>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</si>
  <si>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</si>
  <si>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</si>
  <si>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</si>
  <si>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</si>
  <si>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</si>
  <si>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</si>
  <si>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</si>
  <si>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</si>
  <si>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</si>
  <si>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</si>
  <si>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</si>
  <si>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</si>
  <si>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</si>
  <si>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</si>
  <si>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</si>
  <si>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</si>
  <si>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</si>
  <si>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</si>
  <si>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</si>
  <si>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</si>
  <si>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</si>
  <si>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</si>
  <si>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</si>
  <si>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</si>
  <si>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</si>
  <si>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</si>
  <si>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</si>
  <si>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</si>
  <si>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</si>
  <si>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</si>
  <si>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</si>
  <si>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</si>
  <si>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</si>
  <si>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</si>
  <si>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</si>
  <si>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</si>
  <si>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</si>
  <si>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</si>
  <si>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</si>
  <si>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</si>
  <si>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</si>
  <si>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</si>
  <si>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</si>
  <si>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</si>
  <si>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</si>
  <si>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</si>
  <si>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</si>
  <si>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</si>
  <si>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</si>
  <si>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</si>
  <si>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</si>
  <si>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</si>
  <si>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</si>
  <si>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</si>
  <si>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</si>
  <si>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</si>
  <si>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</si>
  <si>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</si>
  <si>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</si>
  <si>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</si>
  <si>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</si>
  <si>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</si>
  <si>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</si>
  <si>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</si>
  <si>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</si>
  <si>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</si>
  <si>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</si>
  <si>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</si>
  <si>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</si>
  <si>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</si>
  <si>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</si>
  <si>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</si>
  <si>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</si>
  <si>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</si>
  <si>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</si>
  <si>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</si>
  <si>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</si>
  <si>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</si>
  <si>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</si>
  <si>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</si>
  <si>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</si>
  <si>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</si>
  <si>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</si>
  <si>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</si>
  <si>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</si>
  <si>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</si>
  <si>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</si>
  <si>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</si>
  <si>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</si>
  <si>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</si>
  <si>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</si>
  <si>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</si>
  <si>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</si>
  <si>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</si>
  <si>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</si>
  <si>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</si>
  <si>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</si>
  <si>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</si>
  <si>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</si>
  <si>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</si>
  <si>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</si>
  <si>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</si>
  <si>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</si>
  <si>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</si>
  <si>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</si>
  <si>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</si>
  <si>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</si>
  <si>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</si>
  <si>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</si>
  <si>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</si>
  <si>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</si>
  <si>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</si>
  <si>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</si>
  <si>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</si>
  <si>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</si>
  <si>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</si>
  <si>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</si>
  <si>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</si>
  <si>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</si>
  <si>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</si>
  <si>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</si>
  <si>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</si>
  <si>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</si>
  <si>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</si>
  <si>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</si>
  <si>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</si>
  <si>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</si>
  <si>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</si>
  <si>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</si>
  <si>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</si>
  <si>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</si>
  <si>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</si>
  <si>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</si>
  <si>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</si>
  <si>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</si>
  <si>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</si>
  <si>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</si>
  <si>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</si>
  <si>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</si>
  <si>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</si>
  <si>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</si>
  <si>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</si>
  <si>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</si>
  <si>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</si>
  <si>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</si>
  <si>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</si>
  <si>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</si>
  <si>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</si>
  <si>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</si>
  <si>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</si>
  <si>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</si>
  <si>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</si>
  <si>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</si>
  <si>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</si>
  <si>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</si>
  <si>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</si>
  <si>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</si>
  <si>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</si>
  <si>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</si>
  <si>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</si>
  <si>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</si>
  <si>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</si>
  <si>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</si>
  <si>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</si>
  <si>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</si>
  <si>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</si>
  <si>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</si>
  <si>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</si>
  <si>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</si>
  <si>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</si>
  <si>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</si>
  <si>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</si>
  <si>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</si>
  <si>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</si>
  <si>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</si>
  <si>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</si>
  <si>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</si>
  <si>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</si>
  <si>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</si>
  <si>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</si>
  <si>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</si>
  <si>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</si>
  <si>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</si>
  <si>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</si>
  <si>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</si>
  <si>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</si>
  <si>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</si>
  <si>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</si>
  <si>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</si>
  <si>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</si>
  <si>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</si>
  <si>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</si>
  <si>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</si>
  <si>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</si>
  <si>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</si>
  <si>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</si>
  <si>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</si>
  <si>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</si>
  <si>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</si>
  <si>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</si>
  <si>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</si>
  <si>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</si>
  <si>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</si>
  <si>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</si>
  <si>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</si>
  <si>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</si>
  <si>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</si>
  <si>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</si>
  <si>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</si>
  <si>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</si>
  <si>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</si>
  <si>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</si>
  <si>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</si>
  <si>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</si>
  <si>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</si>
  <si>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</si>
  <si>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</si>
  <si>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</si>
  <si>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</si>
  <si>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</si>
  <si>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</si>
  <si>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</si>
  <si>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</si>
  <si>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</si>
  <si>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</si>
  <si>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</si>
  <si>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</si>
  <si>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</si>
  <si>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</si>
  <si>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</si>
  <si>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</si>
  <si>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</si>
  <si>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</si>
  <si>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</si>
  <si>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</si>
  <si>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PCM-20251028-00001297</t>
  </si>
  <si>
    <t>Site located inside Armaco need access , permission requested</t>
  </si>
  <si>
    <t>PCM-20251028-00001411</t>
  </si>
  <si>
    <t>Site access located in aramco shibah EM request applied  team already dispatched</t>
  </si>
  <si>
    <t>PCM-20251028-00001395</t>
  </si>
  <si>
    <t xml:space="preserve">EM team at gate still waiting access approval </t>
  </si>
  <si>
    <t>PCM-20251028-00001417</t>
  </si>
  <si>
    <t>5G flapping,  site is located in compound and have access issue escalated</t>
  </si>
  <si>
    <t>PCM-20251028-00001470</t>
  </si>
  <si>
    <t>EM team need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</si>
  <si>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</si>
  <si>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</si>
  <si>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</si>
  <si>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</si>
  <si>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</si>
  <si>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</si>
  <si>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</si>
  <si>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</si>
  <si>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</si>
  <si>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</si>
  <si>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</si>
  <si>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</si>
  <si>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</si>
  <si>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</si>
  <si>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</si>
  <si>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</si>
  <si>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</si>
  <si>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</si>
  <si>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</si>
  <si>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</si>
  <si>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</si>
  <si>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</si>
  <si>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</si>
  <si>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</si>
  <si>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</si>
  <si>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</si>
  <si>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</si>
  <si>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</si>
  <si>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</si>
  <si>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</si>
  <si>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</si>
  <si>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</si>
  <si>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</si>
  <si>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</si>
  <si>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</si>
  <si>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</si>
  <si>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</si>
  <si>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</si>
  <si>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</si>
  <si>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</si>
  <si>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</si>
  <si>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</si>
  <si>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</si>
  <si>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</si>
  <si>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</si>
  <si>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</si>
  <si>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</si>
  <si>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</si>
  <si>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</si>
  <si>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</si>
  <si>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</si>
  <si>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</si>
  <si>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</si>
  <si>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</si>
  <si>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</si>
  <si>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</si>
  <si>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</si>
  <si>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</si>
  <si>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</si>
  <si>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</si>
  <si>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</si>
  <si>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</si>
  <si>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</si>
  <si>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</si>
  <si>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</si>
  <si>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</si>
  <si>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</si>
  <si>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</si>
  <si>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</si>
  <si>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</si>
  <si>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</si>
  <si>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</si>
  <si>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</si>
  <si>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</si>
  <si>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</si>
  <si>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</si>
  <si>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</si>
  <si>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</si>
  <si>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</si>
  <si>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</si>
  <si>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</si>
  <si>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</si>
  <si>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PCM-20251028-00001514</t>
  </si>
  <si>
    <t xml:space="preserve">ETA 45 min </t>
  </si>
  <si>
    <t>PCM-20251028-00001271</t>
  </si>
  <si>
    <t>ETA:20  Min</t>
  </si>
  <si>
    <t xml:space="preserve"> PCM-20250215-00000830 </t>
  </si>
  <si>
    <t>LTE site still down and  site located in aramco area access issue need special permission</t>
  </si>
  <si>
    <t>PCM-20251028-00001463</t>
  </si>
  <si>
    <t>sector down due to RO installed new tech without adding rectifier modules // need to install rectifier Modules by RO</t>
  </si>
  <si>
    <t>PCM-20251028-00001471</t>
  </si>
  <si>
    <t>EM team on the way need 90 Min</t>
  </si>
  <si>
    <t>NO PCM</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</si>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</sst>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0" fillId="7" borderId="5" xfId="0"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8" totalsRowShown="0" headerRowDxfId="174" dataDxfId="173" headerRowBorderDxfId="171" tableBorderDxfId="172" totalsRowBorderDxfId="170">
  <autoFilter ref="A1:L4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9" totalsRowShown="0" headerRowDxfId="64" dataDxfId="63" headerRowBorderDxfId="61" tableBorderDxfId="62">
  <autoFilter ref="A1:L110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6" totalsRowShown="0" headerRowDxfId="48" dataDxfId="47" headerRowBorderDxfId="45" tableBorderDxfId="46" totalsRowBorderDxfId="44">
  <autoFilter ref="A1:L18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2" totalsRowShown="0" headerRowDxfId="31" dataDxfId="30" headerRowBorderDxfId="28" tableBorderDxfId="29">
  <autoFilter ref="A1:L44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4" totalsRowShown="0" headerRowDxfId="15" dataDxfId="14" headerRowBorderDxfId="12" tableBorderDxfId="13">
  <autoFilter ref="A1:L9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8"/>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295.72654780092853</v>
      </c>
      <c r="H2" s="78">
        <v>45662.943402777775</v>
      </c>
      <c r="I2" s="61" t="str">
        <f>IFERROR(VLOOKUP(D2,DB!A:F,6,0),"")</f>
        <v>Generator-SG</v>
      </c>
      <c r="J2" s="61" t="str">
        <f>IFERROR(VLOOKUP(D2,DB!A:G,7,0),"")</f>
        <v>Dead</v>
      </c>
      <c r="K2" s="69" t="s">
        <v>38999</v>
      </c>
      <c r="L2" s="67" t="str">
        <f>IFERROR(VLOOKUP(D2,DB!A:I,9,0),"")</f>
        <v>Latis</v>
      </c>
    </row>
    <row r="3" spans="1:15" ht="15" customHeight="1">
      <c r="A3" s="171" t="s">
        <v>39000</v>
      </c>
      <c r="B3" s="134" t="str">
        <f>IFERROR(VLOOKUP(D3,DB!A:K,11,0),"")</f>
        <v>R1</v>
      </c>
      <c r="C3" s="134">
        <v>1</v>
      </c>
      <c r="D3" s="172" t="s">
        <v>8485</v>
      </c>
      <c r="E3" s="65" t="s">
        <v>38998</v>
      </c>
      <c r="F3" s="136">
        <v>45958.586365740739</v>
      </c>
      <c r="G3" s="137">
        <f ca="1">IFERROR(NOW()-F3,"")</f>
        <v>8.8607986115675885E-2</v>
      </c>
      <c r="H3" s="136">
        <v>45958.580810185187</v>
      </c>
      <c r="I3" s="134" t="str">
        <f>IFERROR(VLOOKUP(D3,DB!A:F,6,0),"")</f>
        <v>SCECO</v>
      </c>
      <c r="J3" s="134" t="str">
        <f>IFERROR(VLOOKUP(D3,DB!A:G,7,0),"")</f>
        <v>Dead</v>
      </c>
      <c r="K3" s="138" t="s">
        <v>39001</v>
      </c>
      <c r="L3" s="139" t="str">
        <f>IFERROR(VLOOKUP(D3,DB!A:I,9,0),"")</f>
        <v>Latis</v>
      </c>
    </row>
    <row r="4" spans="1:15" ht="15" customHeight="1">
      <c r="A4" s="133" t="s">
        <v>39002</v>
      </c>
      <c r="B4" s="134" t="str">
        <f>IFERROR(VLOOKUP(D4,DB!A:K,11,0),"")</f>
        <v>R1</v>
      </c>
      <c r="C4" s="134">
        <v>1</v>
      </c>
      <c r="D4" s="134" t="s">
        <v>8463</v>
      </c>
      <c r="E4" s="135" t="s">
        <v>38998</v>
      </c>
      <c r="F4" s="136">
        <v>45958.627743055556</v>
      </c>
      <c r="G4" s="137">
        <f ca="1">IFERROR(NOW()-F4,"")</f>
        <v>4.7230671298166271E-2</v>
      </c>
      <c r="H4" s="136">
        <v>45958.608993055554</v>
      </c>
      <c r="I4" s="134" t="str">
        <f>IFERROR(VLOOKUP(D4,DB!A:F,6,0),"")</f>
        <v>SCECO</v>
      </c>
      <c r="J4" s="134" t="str">
        <f>IFERROR(VLOOKUP(D4,DB!A:G,7,0),"")</f>
        <v>Good</v>
      </c>
      <c r="K4" s="170" t="s">
        <v>39003</v>
      </c>
      <c r="L4" s="139" t="str">
        <f>IFERROR(VLOOKUP(D4,DB!A:I,9,0),"")</f>
        <v>Latis</v>
      </c>
    </row>
    <row r="5" spans="1:15" ht="15" customHeight="1">
      <c r="A5" s="173" t="s">
        <v>39004</v>
      </c>
      <c r="B5" s="134" t="str">
        <f>IFERROR(VLOOKUP(D5,DB!A:K,11,0),"")</f>
        <v>R1</v>
      </c>
      <c r="C5" s="134">
        <v>1</v>
      </c>
      <c r="D5" s="172" t="s">
        <v>21502</v>
      </c>
      <c r="E5" s="135" t="s">
        <v>38998</v>
      </c>
      <c r="F5" s="136">
        <v>45958.621967592589</v>
      </c>
      <c r="G5" s="137">
        <f ca="1">IFERROR(NOW()-F5,"")</f>
        <v>5.3006134265160654E-2</v>
      </c>
      <c r="H5" s="136">
        <v>45958.594189814816</v>
      </c>
      <c r="I5" s="134" t="str">
        <f>IFERROR(VLOOKUP(D5,DB!A:F,6,0),"")</f>
        <v>Generator-SG</v>
      </c>
      <c r="J5" s="134" t="str">
        <f>IFERROR(VLOOKUP(D5,DB!A:G,7,0),"")</f>
        <v>Vandalized</v>
      </c>
      <c r="K5" s="170" t="s">
        <v>39005</v>
      </c>
      <c r="L5" s="139" t="str">
        <f>IFERROR(VLOOKUP(D5,DB!A:I,9,0),"")</f>
        <v>Latis</v>
      </c>
    </row>
    <row r="6" spans="1:15" ht="15" customHeight="1">
      <c r="A6" s="133" t="s">
        <v>39006</v>
      </c>
      <c r="B6" s="134" t="str">
        <f>IFERROR(VLOOKUP(D6,DB!A:K,11,0),"")</f>
        <v>R1</v>
      </c>
      <c r="C6" s="134">
        <v>1</v>
      </c>
      <c r="D6" s="172" t="s">
        <v>18784</v>
      </c>
      <c r="E6" s="135" t="s">
        <v>38998</v>
      </c>
      <c r="F6" s="136">
        <v>45958.62903935185</v>
      </c>
      <c r="G6" s="137">
        <f ca="1">IFERROR(NOW()-F6,"")</f>
        <v>4.5934375004435424E-2</v>
      </c>
      <c r="H6" s="136">
        <v>45958.621400462966</v>
      </c>
      <c r="I6" s="134" t="str">
        <f>IFERROR(VLOOKUP(D6,DB!A:F,6,0),"")</f>
        <v>SCECO</v>
      </c>
      <c r="J6" s="134" t="str">
        <f>IFERROR(VLOOKUP(D6,DB!A:G,7,0),"")</f>
        <v>Dead</v>
      </c>
      <c r="K6" s="170" t="s">
        <v>39007</v>
      </c>
      <c r="L6" s="139" t="str">
        <f>IFERROR(VLOOKUP(D6,DB!A:I,9,0),"")</f>
        <v>Latis</v>
      </c>
    </row>
    <row r="7" spans="1:15" ht="15" customHeight="1">
      <c r="A7" s="133" t="s">
        <v>39008</v>
      </c>
      <c r="B7" s="134" t="str">
        <f>IFERROR(VLOOKUP(D7,DB!A:K,11,0),"")</f>
        <v>R1</v>
      </c>
      <c r="C7" s="134">
        <v>3</v>
      </c>
      <c r="D7" s="134" t="s">
        <v>19206</v>
      </c>
      <c r="E7" s="135" t="s">
        <v>38998</v>
      </c>
      <c r="F7" s="174">
        <v>45958.645590277774</v>
      </c>
      <c r="G7" s="137">
        <f ca="1">IFERROR(NOW()-F7,"")</f>
        <v>2.9383449080341961E-2</v>
      </c>
      <c r="H7" s="136">
        <v>45958.637256944443</v>
      </c>
      <c r="I7" s="134" t="str">
        <f>IFERROR(VLOOKUP(D7,DB!A:F,6,0),"")</f>
        <v>SCECO</v>
      </c>
      <c r="J7" s="134" t="str">
        <f>IFERROR(VLOOKUP(D7,DB!A:G,7,0),"")</f>
        <v>Vandalized+No BB Design</v>
      </c>
      <c r="K7" s="170" t="s">
        <v>39009</v>
      </c>
      <c r="L7" s="139" t="str">
        <f>IFERROR(VLOOKUP(D7,DB!A:I,9,0),"")</f>
        <v>Latis</v>
      </c>
    </row>
    <row r="8" spans="1:15" ht="15" customHeight="1">
      <c r="A8" s="133"/>
      <c r="B8" s="134" t="str">
        <f>IFERROR(VLOOKUP(D8,DB!A:K,11,0),"")</f>
        <v/>
      </c>
      <c r="C8" s="134"/>
      <c r="D8" s="134"/>
      <c r="E8" s="135"/>
      <c r="F8" s="136"/>
      <c r="G8" s="137">
        <f ca="1">IFERROR(NOW()-F8,"")</f>
        <v>45958.674973726855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45958.674973726855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45958.674973726855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45958.674973726855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45958.674973726855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45958.674973726855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45958.674973726855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45958.674973726855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45958.674973726855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45958.674973726855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45958.674973726855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45958.674973726855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45958.674973726855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45958.674973726855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45958.674973726855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45958.674973726855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45958.674973726855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45958.674973726855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45958.674973726855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45958.674973726855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45958.674973726855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45958.674973726855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45958.674973726855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45958.674973726855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45958.674973726855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45958.674973726855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45958.674973726855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45958.674973726855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45958.674973726855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45958.674973726855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45958.674973726855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45958.674973726855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45958.674973726855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45958.674973726855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45958.674973726855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45958.674973726855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45958.674973726855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45958.674973726855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45958.674973726855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45958.674973726855</v>
      </c>
      <c r="H47" s="136"/>
      <c r="I47" s="134" t="str">
        <f>IFERROR(VLOOKUP(D47,DB!A:F,6,0),"")</f>
        <v/>
      </c>
      <c r="J47" s="134" t="str">
        <f>IFERROR(VLOOKUP(D47,DB!A:G,7,0),"")</f>
        <v/>
      </c>
      <c r="K47" s="138"/>
      <c r="L47" s="139" t="str">
        <f>IFERROR(VLOOKUP(D47,DB!A:I,9,0),"")</f>
        <v/>
      </c>
    </row>
    <row r="48" spans="1:12" ht="15" customHeight="1">
      <c r="A48" s="145"/>
      <c r="B48" s="146" t="str">
        <f>IFERROR(VLOOKUP(D48,DB!A:K,11,0),"")</f>
        <v/>
      </c>
      <c r="C48" s="146"/>
      <c r="D48" s="146"/>
      <c r="E48" s="147"/>
      <c r="F48" s="148"/>
      <c r="G48" s="149">
        <f ca="1">IFERROR(NOW()-F48,"")</f>
        <v>45958.674973726855</v>
      </c>
      <c r="H48" s="148"/>
      <c r="I48" s="146" t="str">
        <f>IFERROR(VLOOKUP(D48,DB!A:F,6,0),"")</f>
        <v/>
      </c>
      <c r="J48" s="146" t="str">
        <f>IFERROR(VLOOKUP(D48,DB!A:G,7,0),"")</f>
        <v/>
      </c>
      <c r="K48" s="150"/>
      <c r="L48" s="151" t="str">
        <f>IFERROR(VLOOKUP(D48,DB!A:I,9,0),"")</f>
        <v/>
      </c>
    </row>
  </sheetData>
  <customSheetViews>
    <customSheetView guid="{F6042A99-DD27-4453-835D-0834D95730CC}" filter="1" showAutoFilter="1">
      <pageMargins left="0" right="0" top="0" bottom="0" header="0" footer="0"/>
      <autoFilter ref="B1:M1" xr:uid="{E83D9BAB-6953-4A11-8FCC-68D62B5A68B4}"/>
    </customSheetView>
  </customSheetViews>
  <dataValidations count="2">
    <dataValidation allowBlank="1" showInputMessage="1" showErrorMessage="1" sqref="E1" xr:uid="{5DBA255D-CDD9-49FB-AD3C-AF70AB4EE696}"/>
    <dataValidation type="list" allowBlank="1" showInputMessage="1" showErrorMessage="1" sqref="E2:E4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39010</v>
      </c>
      <c r="N1" s="90" t="s">
        <v>39011</v>
      </c>
      <c r="O1" s="90" t="s">
        <v>39012</v>
      </c>
      <c r="P1" s="90" t="s">
        <v>39013</v>
      </c>
      <c r="Q1" s="90" t="s">
        <v>39014</v>
      </c>
      <c r="R1" s="90" t="s">
        <v>39015</v>
      </c>
      <c r="S1" s="90" t="s">
        <v>39016</v>
      </c>
      <c r="T1" s="90" t="s">
        <v>39017</v>
      </c>
      <c r="U1" s="90" t="s">
        <v>39018</v>
      </c>
      <c r="V1" s="90" t="s">
        <v>39019</v>
      </c>
      <c r="W1" s="90" t="s">
        <v>39020</v>
      </c>
      <c r="X1" s="90" t="s">
        <v>39021</v>
      </c>
      <c r="Y1" s="90" t="s">
        <v>39022</v>
      </c>
      <c r="Z1" s="90" t="s">
        <v>39023</v>
      </c>
      <c r="AA1" s="90" t="s">
        <v>39024</v>
      </c>
      <c r="AB1" s="90" t="s">
        <v>39025</v>
      </c>
      <c r="AC1" s="90" t="s">
        <v>39026</v>
      </c>
      <c r="AD1" s="90" t="s">
        <v>39027</v>
      </c>
      <c r="AE1" s="90" t="s">
        <v>39028</v>
      </c>
      <c r="AF1" s="90" t="s">
        <v>39029</v>
      </c>
      <c r="AG1" s="90" t="s">
        <v>39030</v>
      </c>
      <c r="AH1" s="90" t="s">
        <v>39031</v>
      </c>
      <c r="AI1" s="90" t="s">
        <v>39032</v>
      </c>
      <c r="AJ1" s="90" t="s">
        <v>39033</v>
      </c>
      <c r="AK1" s="90" t="s">
        <v>39034</v>
      </c>
      <c r="AL1" s="90" t="s">
        <v>39035</v>
      </c>
      <c r="AM1" s="90" t="s">
        <v>39036</v>
      </c>
      <c r="AN1" s="90" t="s">
        <v>39037</v>
      </c>
      <c r="AO1" s="90" t="s">
        <v>39038</v>
      </c>
      <c r="AP1" s="90" t="s">
        <v>39039</v>
      </c>
      <c r="AQ1" s="90" t="s">
        <v>39040</v>
      </c>
      <c r="AR1" s="90" t="s">
        <v>39041</v>
      </c>
      <c r="AS1" s="90" t="s">
        <v>39042</v>
      </c>
      <c r="AT1" s="90" t="s">
        <v>39043</v>
      </c>
      <c r="AU1" s="90" t="s">
        <v>39044</v>
      </c>
      <c r="AV1" s="90" t="s">
        <v>39045</v>
      </c>
      <c r="AW1" s="90" t="s">
        <v>39046</v>
      </c>
      <c r="AX1" s="90" t="s">
        <v>39047</v>
      </c>
      <c r="AY1" s="90" t="s">
        <v>39048</v>
      </c>
      <c r="AZ1" s="90" t="s">
        <v>39049</v>
      </c>
      <c r="BA1" s="90" t="s">
        <v>39050</v>
      </c>
      <c r="BB1" s="90" t="s">
        <v>39051</v>
      </c>
      <c r="BC1" s="90" t="s">
        <v>39052</v>
      </c>
      <c r="BD1" s="90" t="s">
        <v>39053</v>
      </c>
      <c r="BE1" s="90" t="s">
        <v>39054</v>
      </c>
      <c r="BF1" s="90" t="s">
        <v>39055</v>
      </c>
      <c r="BG1" s="90" t="s">
        <v>39056</v>
      </c>
      <c r="BH1" s="90" t="s">
        <v>39057</v>
      </c>
      <c r="BI1" s="90" t="s">
        <v>39058</v>
      </c>
      <c r="BJ1" s="90" t="s">
        <v>39059</v>
      </c>
      <c r="BK1" s="90" t="s">
        <v>39060</v>
      </c>
      <c r="BL1" s="90" t="s">
        <v>39061</v>
      </c>
      <c r="BM1" s="90" t="s">
        <v>39062</v>
      </c>
      <c r="BN1" s="90" t="s">
        <v>39063</v>
      </c>
      <c r="BO1" s="90" t="s">
        <v>39064</v>
      </c>
      <c r="BP1" s="90" t="s">
        <v>39065</v>
      </c>
      <c r="BQ1" s="90" t="s">
        <v>39066</v>
      </c>
      <c r="BR1" s="90" t="s">
        <v>39067</v>
      </c>
      <c r="BS1" s="90" t="s">
        <v>39068</v>
      </c>
      <c r="BT1" s="90" t="s">
        <v>39069</v>
      </c>
      <c r="BU1" s="90" t="s">
        <v>39070</v>
      </c>
      <c r="BV1" s="90" t="s">
        <v>39071</v>
      </c>
      <c r="BW1" s="90" t="s">
        <v>39072</v>
      </c>
      <c r="BX1" s="90" t="s">
        <v>39073</v>
      </c>
      <c r="BY1" s="90" t="s">
        <v>39074</v>
      </c>
      <c r="BZ1" s="90" t="s">
        <v>39075</v>
      </c>
      <c r="CA1" s="90" t="s">
        <v>39076</v>
      </c>
      <c r="CB1" s="90" t="s">
        <v>39077</v>
      </c>
      <c r="CC1" s="90" t="s">
        <v>39078</v>
      </c>
      <c r="CD1" s="90" t="s">
        <v>39079</v>
      </c>
      <c r="CE1" s="90" t="s">
        <v>39080</v>
      </c>
      <c r="CF1" s="90" t="s">
        <v>39081</v>
      </c>
      <c r="CG1" s="90" t="s">
        <v>39082</v>
      </c>
      <c r="CH1" s="90" t="s">
        <v>39083</v>
      </c>
      <c r="CI1" s="90" t="s">
        <v>39084</v>
      </c>
      <c r="CJ1" s="90" t="s">
        <v>39085</v>
      </c>
    </row>
    <row r="2" spans="1:88" s="70" customFormat="1" ht="31.5" customHeight="1">
      <c r="A2" s="63" t="s">
        <v>39086</v>
      </c>
      <c r="B2" s="63" t="s">
        <v>27</v>
      </c>
      <c r="C2" s="63">
        <v>1</v>
      </c>
      <c r="D2" s="63" t="s">
        <v>19312</v>
      </c>
      <c r="E2" s="87" t="s">
        <v>39087</v>
      </c>
      <c r="F2" s="76">
        <v>45322.056979166664</v>
      </c>
      <c r="G2" s="77" t="s">
        <v>39088</v>
      </c>
      <c r="H2" s="89">
        <v>45322.050729166665</v>
      </c>
      <c r="I2" s="63" t="s">
        <v>88</v>
      </c>
      <c r="J2" s="63" t="s">
        <v>65</v>
      </c>
      <c r="K2" s="88" t="s">
        <v>39089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39090</v>
      </c>
      <c r="B3" s="63" t="str">
        <f>IFERROR(VLOOKUP(D3,DB!A:K,11,0),"")</f>
        <v>R2</v>
      </c>
      <c r="C3" s="63">
        <v>1</v>
      </c>
      <c r="D3" s="63" t="s">
        <v>29202</v>
      </c>
      <c r="E3" s="87" t="s">
        <v>38998</v>
      </c>
      <c r="F3" s="76">
        <v>45824.999837962961</v>
      </c>
      <c r="G3" s="77">
        <f ca="1">IFERROR(NOW()-F3,"-")</f>
        <v>133.67513576389319</v>
      </c>
      <c r="H3" s="76">
        <v>45824.993587962963</v>
      </c>
      <c r="I3" s="63" t="str">
        <f>IFERROR(VLOOKUP(D3,DB!A:F,6,0),"")</f>
        <v>Generator-SG</v>
      </c>
      <c r="J3" s="63" t="str">
        <f>IFERROR(VLOOKUP(D3,DB!A:G,7,0),"")</f>
        <v>Good</v>
      </c>
      <c r="K3" s="88" t="s">
        <v>39091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39092</v>
      </c>
      <c r="B4" s="18" t="str">
        <f>IFERROR(VLOOKUP(D4,DB!A:K,11,0),"")</f>
        <v>R2</v>
      </c>
      <c r="C4" s="18">
        <v>2</v>
      </c>
      <c r="D4" s="18" t="s">
        <v>30004</v>
      </c>
      <c r="E4" s="114" t="s">
        <v>39087</v>
      </c>
      <c r="F4" s="115">
        <v>45958.660115740742</v>
      </c>
      <c r="G4" s="116">
        <f ca="1">IFERROR(NOW()-F4,"-")</f>
        <v>1.4857986112474464E-2</v>
      </c>
      <c r="H4" s="115">
        <v>45958.649699074071</v>
      </c>
      <c r="I4" s="18" t="str">
        <f>IFERROR(VLOOKUP(D4,DB!A:F,6,0),"")</f>
        <v>Generator-SG</v>
      </c>
      <c r="J4" s="18" t="str">
        <f>IFERROR(VLOOKUP(D4,DB!A:G,7,0),"")</f>
        <v>Dead</v>
      </c>
      <c r="K4" s="19" t="s">
        <v>39093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45958.674973726855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45958.674973726855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45958.674973726855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45958.674973726855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45958.674973726855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45958.674973726855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45958.674973726855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45958.674973726855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45958.674973726855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45958.674973726855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45958.674973726855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45958.674973726855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45958.674973726855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45958.674973726855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45958.674973726855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45958.674973726855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45958.674973726855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45958.674973726855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45958.674973726855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45958.674973726855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45958.674973726855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45958.674973726855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45958.674973726855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45958.674973726855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45958.674973726855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45958.674973726855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45958.674973726855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45958.674973726855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45958.674973726855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45958.674973726855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45958.674973726855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45958.674973726855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45958.674973726855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45958.674973726855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45958.674973726855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45958.674973726855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45958.674973726855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45958.674973726855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45958.674973726855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45958.674973726855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45958.674973726855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45958.674973726855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45958.674973726855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45958.674973726855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45958.674973726855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45958.674973726855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45958.674973726855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45958.674973726855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45958.674973726855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45958.674973726855</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45958.674973726855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45958.674973726855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45958.674973726855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45958.674973726855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45958.674973726855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45958.674973726855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45958.674973726855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45958.674973726855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45958.674973726855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45958.674973726855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45958.674973726855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45958.674973726855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45958.674973726855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45958.674973726855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45958.674973726855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45958.674973726855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45958.674973726855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45958.674973726855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45958.674973726855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45958.674973726855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45958.674973726855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45958.674973726855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45958.674973726855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45958.674973726855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45958.674973726855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45958.674973726855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45958.674973726855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45958.674973726855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45958.674973726855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45958.674973726855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45958.674973726855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45958.674973726855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45958.674973726855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45958.674973726855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45958.674973726855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45958.674973726855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45958.674973726855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45958.674973726855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45958.674973726855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45958.674973726855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45958.674973726855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45958.674973726855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45958.674973726855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45958.674973726855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45958.674973726855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45958.674973726855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45958.674973726855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45958.674973726855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45958.674973726855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45958.674973726855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45958.674973726855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45958.674973726855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45958.674973726855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45958.674973726855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45958.674973726855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45958.674973726855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45958.674973726855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45958.674973726855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45958.674973726855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45958.674973726855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45958.674973726855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45958.674973726855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45958.674973726855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45958.674973726855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45958.674973726855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45958.674973726855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45958.674973726855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45958.674973726855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45958.674973726855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45958.674973726855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45958.674973726855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45958.674973726855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45958.674973726855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45958.674973726855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45958.674973726855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45958.674973726855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45958.674973726855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45958.674973726855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45958.674973726855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45958.674973726855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45958.674973726855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45958.674973726855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45958.674973726855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45958.674973726855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45958.674973726855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45958.674973726855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45958.674973726855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45958.674973726855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45958.674973726855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45958.674973726855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45958.674973726855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45958.674973726855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45958.674973726855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45958.674973726855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45958.674973726855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45958.674973726855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45958.674973726855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45958.674973726855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45958.674973726855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45958.674973726855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45958.674973726855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45958.674973726855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45958.674973726855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45958.674973726855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45958.674973726855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45958.674973726855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45958.674973726855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45958.674973726855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45958.674973726855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45958.674973726855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45958.674973726855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45958.674973726855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45958.674973726855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45958.674973726855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45958.674973726855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45958.674973726855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45958.674973726855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45958.674973726855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45958.674973726855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45958.674973726855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45958.674973726855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45958.674973726855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45958.674973726855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45958.674973726855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45958.674973726855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45958.674973726855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45958.674973726855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45958.674973726855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45958.674973726855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45958.674973726855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45958.674973726855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45958.674973726855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45958.674973726855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45958.674973726855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45958.674973726855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45958.674973726855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45958.674973726855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45958.674973726855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45958.674973726855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45958.674973726855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45958.674973726855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45958.674973726855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45958.674973726855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45958.674973726855</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9"/>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39094</v>
      </c>
      <c r="B2" s="63" t="str">
        <f>IFERROR(VLOOKUP(D2,DB!A:K,11,0),"")</f>
        <v>R3</v>
      </c>
      <c r="C2" s="18">
        <v>1</v>
      </c>
      <c r="D2" s="63" t="s">
        <v>20220</v>
      </c>
      <c r="E2" s="18" t="s">
        <v>38998</v>
      </c>
      <c r="F2" s="20">
        <v>45958.578564814816</v>
      </c>
      <c r="G2" s="21">
        <f t="shared" ref="G2:G7" ca="1" si="0">IFERROR(NOW()-F2,"-")</f>
        <v>9.6408912038896233E-2</v>
      </c>
      <c r="H2" s="22">
        <v>45958.572777777779</v>
      </c>
      <c r="I2" s="19" t="str">
        <f>IFERROR(VLOOKUP(D2,DB!A:F,6,0),"")</f>
        <v>SCECO</v>
      </c>
      <c r="J2" s="18" t="str">
        <f>IFERROR(VLOOKUP(D2,DB!A:G,7,0),"")</f>
        <v>Dead</v>
      </c>
      <c r="K2" s="46" t="s">
        <v>39095</v>
      </c>
      <c r="L2" s="23" t="str">
        <f>IFERROR(VLOOKUP(D2,DB!A:I,9,0),"")</f>
        <v>Latis</v>
      </c>
    </row>
    <row r="3" spans="1:13" ht="15" customHeight="1">
      <c r="A3" s="19"/>
      <c r="B3" s="63" t="str">
        <f>IFERROR(VLOOKUP(D3,DB!A:K,11,0),"")</f>
        <v/>
      </c>
      <c r="C3" s="18"/>
      <c r="D3" s="18"/>
      <c r="E3" s="18"/>
      <c r="F3" s="20"/>
      <c r="G3" s="21">
        <f t="shared" ca="1" si="0"/>
        <v>45958.674973726855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45958.674973726855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45958.674973726855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45958.674973726855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45958.674973726855</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ref="G8:G70" ca="1" si="1">IFERROR(NOW()-F8,"-")</f>
        <v>45958.674973726855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45958.674973726855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45958.674973726855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45958.674973726855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45958.674973726855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45958.674973726855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45958.674973726855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45958.674973726855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45958.674973726855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45958.674973726855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45958.674973726855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45958.674973726855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45958.674973726855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45958.674973726855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45958.674973726855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45958.674973726855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45958.674973726855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45958.674973726855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45958.674973726855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45958.674973726855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45958.674973726855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45958.674973726855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45958.674973726855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45958.674973726855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45958.674973726855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45958.674973726855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45958.674973726855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45958.674973726855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45958.674973726855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45958.674973726855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45958.674973726855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45958.674973726855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45958.674973726855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45958.674973726855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45958.674973726855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45958.674973726855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45958.674973726855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45958.674973726855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45958.674973726855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45958.674973726855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45958.674973726855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45958.674973726855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45958.674973726855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45958.674973726855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45958.674973726855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45958.674973726855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45958.674973726855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45958.674973726855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45958.674973726855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45958.674973726855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45958.674973726855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45958.674973726855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45958.674973726855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45958.674973726855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45958.674973726855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45958.674973726855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45958.674973726855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45958.674973726855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45958.674973726855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45958.674973726855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45958.674973726855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45958.674973726855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45958.674973726855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ref="G71:G134" ca="1" si="2">IFERROR(NOW()-F71,"-")</f>
        <v>45958.674973726855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45958.674973726855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45958.674973726855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45958.674973726855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45958.674973726855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45958.674973726855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45958.674973726855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45958.674973726855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45958.674973726855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45958.674973726855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45958.674973726855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45958.674973726855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45958.674973726855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45958.674973726855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45958.674973726855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45958.674973726855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45958.674973726855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45958.674973726855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45958.674973726855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45958.674973726855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45958.674973726855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45958.674973726855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45958.674973726855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45958.674973726855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45958.674973726855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45958.674973726855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45958.674973726855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45958.674973726855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45958.674973726855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45958.674973726855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45958.674973726855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45958.674973726855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45958.674973726855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45958.674973726855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45958.674973726855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45958.674973726855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45958.674973726855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45958.674973726855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45958.674973726855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45958.674973726855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45958.674973726855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45958.674973726855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45958.674973726855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45958.674973726855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45958.674973726855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45958.674973726855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45958.674973726855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45958.674973726855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45958.674973726855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45958.674973726855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45958.674973726855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45958.674973726855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45958.674973726855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45958.674973726855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45958.674973726855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45958.674973726855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45958.674973726855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45958.674973726855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45958.674973726855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45958.674973726855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45958.674973726855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45958.674973726855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45958.674973726855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45958.674973726855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ref="G135:G198" ca="1" si="3">IFERROR(NOW()-F135,"-")</f>
        <v>45958.674973726855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45958.674973726855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45958.674973726855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45958.674973726855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45958.674973726855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45958.674973726855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45958.674973726855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45958.674973726855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45958.674973726855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45958.674973726855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45958.674973726855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45958.674973726855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45958.674973726855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45958.674973726855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45958.674973726855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45958.674973726855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45958.674973726855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45958.674973726855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45958.674973726855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45958.674973726855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45958.674973726855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45958.674973726855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45958.674973726855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45958.674973726855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45958.674973726855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45958.674973726855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45958.674973726855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45958.674973726855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45958.674973726855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45958.674973726855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45958.674973726855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45958.674973726855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45958.674973726855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45958.674973726855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45958.674973726855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45958.674973726855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45958.674973726855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45958.674973726855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45958.674973726855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45958.674973726855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45958.674973726855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45958.674973726855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45958.674973726855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45958.674973726855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45958.674973726855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45958.674973726855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45958.674973726855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45958.674973726855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45958.674973726855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45958.674973726855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45958.674973726855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45958.674973726855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45958.674973726855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45958.674973726855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45958.674973726855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45958.674973726855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45958.674973726855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45958.674973726855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45958.674973726855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45958.674973726855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45958.674973726855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45958.674973726855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45958.674973726855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45958.674973726855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ref="G199:G262" ca="1" si="4">IFERROR(NOW()-F199,"-")</f>
        <v>45958.674973726855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45958.674973726855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45958.674973726855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45958.674973726855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45958.674973726855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45958.674973726855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45958.674973726855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45958.674973726855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45958.674973726855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45958.674973726855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45958.674973726855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45958.674973726855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45958.674973726855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45958.674973726855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45958.674973726855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45958.674973726855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45958.674973726855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45958.674973726855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45958.674973726855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45958.674973726855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45958.674973726855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45958.674973726855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45958.674973726855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45958.674973726855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45958.674973726855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45958.674973726855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45958.674973726855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45958.674973726855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45958.674973726855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45958.674973726855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45958.674973726855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45958.674973726855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45958.674973726855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45958.674973726855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45958.674973726855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45958.674973726855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45958.674973726855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45958.674973726855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45958.674973726855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45958.674973726855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45958.674973726855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45958.674973726855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45958.674973726855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45958.674973726855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45958.674973726855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45958.674973726855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45958.674973726855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45958.674973726855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45958.674973726855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45958.674973726855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45958.674973726855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45958.674973726855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45958.674973726855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45958.674973726855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45958.674973726855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45958.674973726855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45958.674973726855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45958.674973726855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45958.674973726855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45958.674973726855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45958.674973726855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45958.674973726855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45958.674973726855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45958.674973726855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ref="G263:G326" ca="1" si="5">IFERROR(NOW()-F263,"-")</f>
        <v>45958.674973726855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45958.674973726855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45958.674973726855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45958.674973726855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45958.674973726855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45958.674973726855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45958.674973726855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45958.674973726855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45958.674973726855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45958.674973726855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45958.674973726855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45958.674973726855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45958.674973726855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45958.674973726855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45958.674973726855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45958.674973726855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45958.674973726855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45958.674973726855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45958.674973726855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45958.674973726855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45958.674973726855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45958.674973726855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45958.674973726855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45958.674973726855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45958.674973726855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45958.674973726855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45958.674973726855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45958.674973726855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45958.674973726855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45958.674973726855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45958.674973726855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45958.674973726855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45958.674973726855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45958.674973726855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45958.674973726855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45958.674973726855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45958.674973726855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45958.674973726855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45958.674973726855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45958.674973726855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45958.674973726855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45958.674973726855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45958.674973726855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45958.674973726855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45958.674973726855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45958.674973726855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45958.674973726855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45958.674973726855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45958.674973726855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45958.674973726855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45958.674973726855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45958.674973726855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45958.674973726855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45958.674973726855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45958.674973726855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45958.674973726855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45958.674973726855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45958.674973726855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45958.674973726855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45958.674973726855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45958.674973726855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45958.674973726855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45958.674973726855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45958.674973726855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ref="G327:G390" ca="1" si="6">IFERROR(NOW()-F327,"-")</f>
        <v>45958.674973726855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45958.674973726855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45958.674973726855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45958.674973726855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45958.674973726855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45958.674973726855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45958.674973726855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45958.674973726855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45958.674973726855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45958.674973726855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45958.674973726855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45958.674973726855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45958.674973726855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45958.674973726855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45958.674973726855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45958.674973726855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45958.674973726855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45958.674973726855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45958.674973726855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45958.674973726855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45958.674973726855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45958.674973726855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45958.674973726855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45958.674973726855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45958.674973726855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45958.674973726855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45958.674973726855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45958.674973726855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45958.674973726855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45958.674973726855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45958.674973726855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45958.674973726855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45958.674973726855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45958.674973726855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45958.674973726855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45958.674973726855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45958.674973726855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45958.674973726855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45958.674973726855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45958.674973726855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45958.674973726855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45958.674973726855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45958.674973726855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45958.674973726855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45958.674973726855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45958.674973726855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45958.674973726855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45958.674973726855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45958.674973726855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45958.674973726855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45958.674973726855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45958.674973726855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45958.674973726855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45958.674973726855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45958.674973726855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45958.674973726855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45958.674973726855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45958.674973726855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45958.674973726855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45958.674973726855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45958.674973726855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45958.674973726855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45958.674973726855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45958.674973726855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ref="G391:G454" ca="1" si="7">IFERROR(NOW()-F391,"-")</f>
        <v>45958.674973726855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45958.674973726855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45958.674973726855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45958.674973726855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45958.674973726855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45958.674973726855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45958.674973726855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45958.674973726855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45958.674973726855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45958.674973726855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45958.674973726855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45958.674973726855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45958.674973726855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45958.674973726855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45958.674973726855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45958.674973726855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45958.674973726855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45958.674973726855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45958.674973726855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45958.674973726855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45958.674973726855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45958.674973726855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45958.674973726855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45958.674973726855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45958.674973726855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45958.674973726855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45958.674973726855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45958.674973726855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45958.674973726855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45958.674973726855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45958.674973726855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45958.674973726855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45958.674973726855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45958.674973726855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45958.674973726855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45958.674973726855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45958.674973726855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45958.674973726855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45958.674973726855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45958.674973726855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45958.674973726855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45958.674973726855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45958.674973726855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45958.674973726855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45958.674973726855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45958.674973726855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45958.674973726855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45958.674973726855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45958.674973726855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45958.674973726855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45958.674973726855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45958.674973726855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45958.674973726855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45958.674973726855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45958.674973726855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45958.674973726855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45958.674973726855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45958.674973726855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45958.674973726855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45958.674973726855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45958.674973726855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45958.674973726855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45958.674973726855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45958.674973726855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ref="G455:G518" ca="1" si="8">IFERROR(NOW()-F455,"-")</f>
        <v>45958.674973726855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45958.674973726855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45958.674973726855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45958.674973726855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45958.674973726855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45958.674973726855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45958.674973726855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45958.674973726855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45958.674973726855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45958.674973726855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45958.674973726855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45958.674973726855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45958.674973726855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45958.674973726855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45958.674973726855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45958.674973726855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45958.674973726855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45958.674973726855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45958.674973726855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45958.674973726855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45958.674973726855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45958.674973726855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45958.674973726855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45958.674973726855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45958.674973726855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45958.674973726855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45958.674973726855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45958.674973726855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45958.674973726855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45958.674973726855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45958.674973726855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45958.674973726855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45958.674973726855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45958.674973726855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45958.674973726855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45958.674973726855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45958.674973726855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45958.674973726855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45958.674973726855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45958.674973726855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45958.674973726855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45958.674973726855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45958.674973726855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45958.674973726855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45958.674973726855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45958.674973726855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45958.674973726855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45958.674973726855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45958.674973726855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45958.674973726855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45958.674973726855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45958.674973726855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45958.674973726855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45958.674973726855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45958.674973726855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45958.674973726855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45958.674973726855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45958.674973726855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45958.674973726855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45958.674973726855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45958.674973726855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45958.674973726855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45958.674973726855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45958.674973726855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ref="G519:G582" ca="1" si="9">IFERROR(NOW()-F519,"-")</f>
        <v>45958.674973726855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45958.674973726855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45958.674973726855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45958.674973726855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45958.674973726855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45958.674973726855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45958.674973726855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45958.674973726855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45958.674973726855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45958.674973726855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45958.674973726855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45958.674973726855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45958.674973726855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45958.674973726855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45958.674973726855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45958.674973726855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45958.674973726855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45958.674973726855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45958.674973726855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45958.674973726855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45958.674973726855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45958.674973726855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45958.674973726855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45958.674973726855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45958.674973726855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45958.674973726855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45958.674973726855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45958.674973726855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45958.674973726855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45958.674973726855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45958.674973726855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45958.674973726855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45958.674973726855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45958.674973726855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45958.674973726855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45958.674973726855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45958.674973726855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45958.674973726855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45958.674973726855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45958.674973726855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45958.674973726855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45958.674973726855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45958.674973726855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45958.674973726855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45958.674973726855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45958.674973726855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45958.674973726855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45958.674973726855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45958.674973726855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45958.674973726855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45958.674973726855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45958.674973726855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45958.674973726855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45958.674973726855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45958.674973726855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45958.674973726855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45958.674973726855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45958.674973726855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45958.674973726855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45958.674973726855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45958.674973726855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45958.674973726855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45958.674973726855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45958.674973726855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ref="G583:G646" ca="1" si="10">IFERROR(NOW()-F583,"-")</f>
        <v>45958.674973726855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45958.674973726855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45958.674973726855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45958.674973726855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45958.674973726855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45958.674973726855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45958.674973726855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45958.674973726855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45958.674973726855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45958.674973726855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45958.674973726855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45958.674973726855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45958.674973726855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45958.674973726855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45958.674973726855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45958.674973726855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45958.674973726855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45958.674973726855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45958.674973726855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45958.674973726855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45958.674973726855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45958.674973726855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45958.674973726855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45958.674973726855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45958.674973726855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45958.674973726855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45958.674973726855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45958.674973726855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45958.674973726855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45958.674973726855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45958.674973726855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45958.674973726855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45958.674973726855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45958.674973726855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45958.674973726855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45958.674973726855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45958.674973726855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45958.674973726855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45958.674973726855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45958.674973726855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45958.674973726855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45958.674973726855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45958.674973726855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45958.674973726855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45958.674973726855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45958.674973726855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45958.674973726855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45958.674973726855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45958.674973726855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45958.674973726855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45958.674973726855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45958.674973726855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45958.674973726855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45958.674973726855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45958.674973726855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45958.674973726855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45958.674973726855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45958.674973726855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45958.674973726855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45958.674973726855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45958.674973726855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45958.674973726855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45958.674973726855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45958.674973726855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ref="G647:G710" ca="1" si="11">IFERROR(NOW()-F647,"-")</f>
        <v>45958.674973726855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45958.674973726855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45958.674973726855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45958.674973726855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45958.674973726855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45958.674973726855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45958.674973726855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45958.674973726855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45958.674973726855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45958.674973726855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45958.674973726855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45958.674973726855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45958.674973726855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45958.674973726855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45958.674973726855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45958.674973726855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45958.674973726855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45958.674973726855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45958.674973726855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45958.674973726855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45958.674973726855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45958.674973726855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45958.674973726855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45958.674973726855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45958.674973726855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45958.674973726855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45958.674973726855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45958.674973726855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45958.674973726855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45958.674973726855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45958.674973726855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45958.674973726855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45958.674973726855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45958.674973726855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45958.674973726855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45958.674973726855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45958.674973726855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45958.674973726855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45958.674973726855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45958.674973726855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45958.674973726855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45958.674973726855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45958.674973726855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45958.674973726855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45958.674973726855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45958.674973726855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45958.674973726855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45958.674973726855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45958.674973726855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45958.674973726855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45958.674973726855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45958.674973726855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45958.674973726855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45958.674973726855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45958.674973726855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45958.674973726855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45958.674973726855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45958.674973726855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45958.674973726855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45958.674973726855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45958.674973726855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45958.674973726855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45958.674973726855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45958.674973726855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ref="G711:G774" ca="1" si="12">IFERROR(NOW()-F711,"-")</f>
        <v>45958.674973726855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45958.674973726855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45958.674973726855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45958.674973726855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45958.674973726855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45958.674973726855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45958.674973726855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45958.674973726855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45958.674973726855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45958.674973726855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45958.674973726855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45958.674973726855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45958.674973726855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45958.674973726855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45958.674973726855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45958.674973726855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45958.674973726855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45958.674973726855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45958.674973726855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45958.674973726855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45958.674973726855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45958.674973726855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45958.674973726855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45958.674973726855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45958.674973726855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45958.674973726855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45958.674973726855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45958.674973726855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45958.674973726855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45958.674973726855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45958.674973726855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45958.674973726855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45958.674973726855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45958.674973726855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45958.674973726855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45958.674973726855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45958.674973726855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45958.674973726855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45958.674973726855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45958.674973726855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45958.674973726855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45958.674973726855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45958.674973726855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45958.674973726855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45958.674973726855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45958.674973726855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45958.674973726855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45958.674973726855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45958.674973726855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45958.674973726855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45958.674973726855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45958.674973726855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45958.674973726855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45958.674973726855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45958.674973726855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45958.674973726855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45958.674973726855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45958.674973726855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45958.674973726855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45958.674973726855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45958.674973726855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45958.674973726855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45958.674973726855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45958.674973726855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ref="G775:G838" ca="1" si="13">IFERROR(NOW()-F775,"-")</f>
        <v>45958.674973726855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45958.674973726855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45958.674973726855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45958.674973726855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45958.674973726855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45958.674973726855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45958.674973726855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45958.674973726855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45958.674973726855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45958.674973726855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45958.674973726855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45958.674973726855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45958.674973726855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45958.674973726855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45958.674973726855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45958.674973726855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45958.674973726855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45958.674973726855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45958.674973726855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45958.674973726855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45958.674973726855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45958.674973726855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45958.674973726855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45958.674973726855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45958.674973726855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45958.674973726855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45958.674973726855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45958.674973726855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45958.674973726855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45958.674973726855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45958.674973726855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45958.674973726855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45958.674973726855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45958.674973726855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45958.674973726855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45958.674973726855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45958.674973726855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45958.674973726855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45958.674973726855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45958.674973726855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45958.674973726855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45958.674973726855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45958.674973726855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45958.674973726855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45958.674973726855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45958.674973726855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45958.674973726855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45958.674973726855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45958.674973726855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45958.674973726855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45958.674973726855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45958.674973726855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45958.674973726855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45958.674973726855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45958.674973726855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45958.674973726855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45958.674973726855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45958.674973726855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45958.674973726855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45958.674973726855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45958.674973726855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45958.674973726855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45958.674973726855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45958.674973726855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ref="G839:G902" ca="1" si="14">IFERROR(NOW()-F839,"-")</f>
        <v>45958.674973726855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45958.674973726855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45958.674973726855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45958.674973726855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45958.674973726855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45958.674973726855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45958.674973726855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45958.674973726855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45958.674973726855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45958.674973726855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45958.674973726855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45958.674973726855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45958.674973726855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45958.674973726855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45958.674973726855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45958.674973726855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45958.674973726855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45958.674973726855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45958.674973726855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45958.674973726855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45958.674973726855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45958.674973726855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45958.674973726855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45958.674973726855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45958.674973726855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45958.674973726855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45958.674973726855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45958.674973726855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45958.674973726855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45958.674973726855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45958.674973726855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45958.674973726855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45958.674973726855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45958.674973726855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45958.674973726855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45958.674973726855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45958.674973726855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45958.674973726855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45958.674973726855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45958.674973726855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45958.674973726855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45958.674973726855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45958.674973726855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45958.674973726855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45958.674973726855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45958.674973726855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45958.674973726855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45958.674973726855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45958.674973726855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45958.674973726855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45958.674973726855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45958.674973726855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45958.674973726855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45958.674973726855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45958.674973726855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45958.674973726855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45958.674973726855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45958.674973726855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45958.674973726855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45958.674973726855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45958.674973726855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45958.674973726855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45958.674973726855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45958.674973726855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ref="G903:G966" ca="1" si="15">IFERROR(NOW()-F903,"-")</f>
        <v>45958.674973726855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45958.674973726855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45958.674973726855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45958.674973726855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45958.674973726855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45958.674973726855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45958.674973726855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45958.674973726855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45958.674973726855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45958.674973726855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45958.674973726855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45958.674973726855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45958.674973726855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45958.674973726855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45958.674973726855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45958.674973726855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45958.674973726855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45958.674973726855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45958.674973726855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45958.674973726855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45958.674973726855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45958.674973726855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45958.674973726855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45958.674973726855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45958.674973726855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45958.674973726855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45958.674973726855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45958.674973726855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45958.674973726855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45958.674973726855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45958.674973726855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45958.674973726855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45958.674973726855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45958.674973726855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45958.674973726855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45958.674973726855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45958.674973726855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45958.674973726855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45958.674973726855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45958.674973726855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45958.674973726855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45958.674973726855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45958.674973726855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45958.674973726855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45958.674973726855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45958.674973726855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45958.674973726855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45958.674973726855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45958.674973726855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45958.674973726855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45958.674973726855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45958.674973726855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45958.674973726855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45958.674973726855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45958.674973726855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45958.674973726855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45958.674973726855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45958.674973726855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45958.674973726855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45958.674973726855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45958.674973726855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45958.674973726855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45958.674973726855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45958.674973726855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ref="G967:G1030" ca="1" si="16">IFERROR(NOW()-F967,"-")</f>
        <v>45958.674973726855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45958.674973726855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45958.674973726855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45958.674973726855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45958.674973726855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45958.674973726855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45958.674973726855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45958.674973726855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45958.674973726855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45958.674973726855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45958.674973726855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45958.674973726855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45958.674973726855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45958.674973726855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45958.674973726855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45958.674973726855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45958.674973726855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45958.674973726855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45958.674973726855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45958.674973726855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45958.674973726855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45958.674973726855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45958.674973726855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45958.674973726855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45958.674973726855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45958.674973726855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45958.674973726855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45958.674973726855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45958.674973726855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45958.674973726855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45958.674973726855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45958.674973726855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45958.674973726855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45958.674973726855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45958.674973726855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45958.674973726855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45958.674973726855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45958.674973726855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45958.674973726855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45958.674973726855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45958.674973726855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45958.674973726855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45958.674973726855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45958.674973726855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45958.674973726855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45958.674973726855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45958.674973726855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45958.674973726855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45958.674973726855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45958.674973726855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45958.674973726855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45958.674973726855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45958.674973726855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45958.674973726855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45958.674973726855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45958.674973726855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45958.674973726855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45958.674973726855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45958.674973726855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45958.674973726855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45958.674973726855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45958.674973726855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45958.674973726855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45958.674973726855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ref="G1031:G1094" ca="1" si="17">IFERROR(NOW()-F1031,"-")</f>
        <v>45958.674973726855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45958.674973726855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45958.674973726855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45958.674973726855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45958.674973726855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45958.674973726855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45958.674973726855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45958.674973726855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45958.674973726855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45958.674973726855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45958.674973726855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45958.674973726855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45958.674973726855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45958.674973726855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45958.674973726855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45958.674973726855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45958.674973726855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45958.674973726855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45958.674973726855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45958.674973726855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45958.674973726855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45958.674973726855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45958.674973726855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45958.674973726855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45958.674973726855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45958.674973726855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45958.674973726855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45958.674973726855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45958.674973726855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45958.674973726855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45958.674973726855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45958.674973726855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45958.674973726855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45958.674973726855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45958.674973726855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45958.674973726855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45958.674973726855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45958.674973726855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45958.674973726855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45958.674973726855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45958.674973726855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45958.674973726855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45958.674973726855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45958.674973726855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45958.674973726855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45958.674973726855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45958.674973726855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45958.674973726855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45958.674973726855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45958.674973726855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45958.674973726855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45958.674973726855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45958.674973726855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45958.674973726855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45958.674973726855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45958.674973726855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45958.674973726855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45958.674973726855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45958.674973726855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45958.674973726855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45958.674973726855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45958.674973726855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45958.674973726855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45958.674973726855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ref="G1095:G1109" ca="1" si="18">IFERROR(NOW()-F1095,"-")</f>
        <v>45958.674973726855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45958.674973726855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45958.674973726855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45958.674973726855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45958.674973726855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45958.674973726855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45958.674973726855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45958.674973726855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45958.674973726855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45958.674973726855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45958.674973726855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45958.674973726855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45958.674973726855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45958.674973726855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45958.674973726855</v>
      </c>
      <c r="H1109" s="22"/>
      <c r="I1109" s="19" t="str">
        <f>IFERROR(VLOOKUP(D1109,DB!A:F,6,0),"")</f>
        <v/>
      </c>
      <c r="J1109" s="18" t="str">
        <f>IFERROR(VLOOKUP(D1109,DB!A:G,7,0),"")</f>
        <v/>
      </c>
      <c r="K1109" s="46"/>
      <c r="L1109" s="23" t="str">
        <f>IFERROR(VLOOKUP(D1109,DB!A:I,9,0),"")</f>
        <v/>
      </c>
    </row>
  </sheetData>
  <dataValidations count="2">
    <dataValidation allowBlank="1" showInputMessage="1" showErrorMessage="1" sqref="E1" xr:uid="{5914219A-CB83-432D-936A-CC0CB6F3982A}"/>
    <dataValidation type="list" allowBlank="1" showInputMessage="1" showErrorMessage="1" sqref="E2:E110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6"/>
  <sheetViews>
    <sheetView workbookViewId="0">
      <selection activeCell="F12" sqref="F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39096</v>
      </c>
      <c r="B2" s="94" t="str">
        <f>IFERROR(VLOOKUP(D2,DB!A:K,11,0),"")</f>
        <v>R4</v>
      </c>
      <c r="C2" s="97">
        <v>1</v>
      </c>
      <c r="D2" s="94" t="s">
        <v>35115</v>
      </c>
      <c r="E2" s="98" t="s">
        <v>38998</v>
      </c>
      <c r="F2" s="99">
        <v>45703.480717592596</v>
      </c>
      <c r="G2" s="100">
        <f ca="1">IFERROR(NOW()-F2,"")</f>
        <v>255.19425613425847</v>
      </c>
      <c r="H2" s="99">
        <v>45703.474768518521</v>
      </c>
      <c r="I2" s="99" t="str">
        <f>IFERROR(VLOOKUP(D2,DB!A:F,6,0),"")</f>
        <v>SCECO</v>
      </c>
      <c r="J2" s="99" t="str">
        <f>IFERROR(VLOOKUP(D2,DB!A:G,7,0),"")</f>
        <v>Dead</v>
      </c>
      <c r="K2" s="101" t="s">
        <v>39097</v>
      </c>
      <c r="L2" s="94" t="str">
        <f>IFERROR(VLOOKUP(D2,DB!A:I,9,0),"")</f>
        <v>Latis</v>
      </c>
    </row>
    <row r="3" spans="1:16" ht="37.5" customHeight="1">
      <c r="A3" s="119" t="s">
        <v>39098</v>
      </c>
      <c r="B3" s="119" t="str">
        <f>IFERROR(VLOOKUP(D3,DB!A:K,11,0),"")</f>
        <v>R4</v>
      </c>
      <c r="C3" s="120">
        <v>1</v>
      </c>
      <c r="D3" s="121" t="s">
        <v>25306</v>
      </c>
      <c r="E3" s="98" t="s">
        <v>38998</v>
      </c>
      <c r="F3" s="123">
        <v>45958.643391203703</v>
      </c>
      <c r="G3" s="124">
        <f ca="1">IFERROR(NOW()-F3,"")</f>
        <v>3.1582523151882924E-2</v>
      </c>
      <c r="H3" s="123">
        <v>45955.643726851849</v>
      </c>
      <c r="I3" s="119" t="str">
        <f>IFERROR(VLOOKUP(D3,DB!A:F,6,0),"")</f>
        <v>SCECO</v>
      </c>
      <c r="J3" s="119" t="str">
        <f>IFERROR(VLOOKUP(D3,DB!A:G,7,0),"")</f>
        <v>Dead</v>
      </c>
      <c r="K3" s="125" t="s">
        <v>39099</v>
      </c>
      <c r="L3" s="121" t="str">
        <f>IFERROR(VLOOKUP(D3,DB!A:I,9,0),"")</f>
        <v>Latis</v>
      </c>
    </row>
    <row r="4" spans="1:16" ht="15" customHeight="1">
      <c r="A4" s="119" t="s">
        <v>39100</v>
      </c>
      <c r="B4" s="119" t="str">
        <f>IFERROR(VLOOKUP(D4,DB!A:K,11,0),"")</f>
        <v>R4</v>
      </c>
      <c r="C4" s="120">
        <v>2</v>
      </c>
      <c r="D4" s="121" t="s">
        <v>33976</v>
      </c>
      <c r="E4" s="98" t="s">
        <v>39087</v>
      </c>
      <c r="F4" s="123">
        <v>45958.645185185182</v>
      </c>
      <c r="G4" s="124">
        <f ca="1">IFERROR(NOW()-F4,"")</f>
        <v>2.9788541673042346E-2</v>
      </c>
      <c r="H4" s="123">
        <v>45958.636469907404</v>
      </c>
      <c r="I4" s="119" t="str">
        <f>IFERROR(VLOOKUP(D4,DB!A:F,6,0),"")</f>
        <v>SCECO</v>
      </c>
      <c r="J4" s="119" t="str">
        <f>IFERROR(VLOOKUP(D4,DB!A:G,7,0),"")</f>
        <v>Vandalized</v>
      </c>
      <c r="K4" s="125" t="s">
        <v>39101</v>
      </c>
      <c r="L4" s="121" t="str">
        <f>IFERROR(VLOOKUP(D4,DB!A:I,9,0),"")</f>
        <v>Latis</v>
      </c>
    </row>
    <row r="5" spans="1:16" ht="15" customHeight="1">
      <c r="A5" s="119" t="s">
        <v>39102</v>
      </c>
      <c r="B5" s="119" t="str">
        <f>IFERROR(VLOOKUP(D5,DB!A:K,11,0),"")</f>
        <v>R4</v>
      </c>
      <c r="C5" s="120">
        <v>3</v>
      </c>
      <c r="D5" s="121" t="s">
        <v>24496</v>
      </c>
      <c r="E5" s="98" t="s">
        <v>39087</v>
      </c>
      <c r="F5" s="123"/>
      <c r="G5" s="124">
        <f ca="1">IFERROR(NOW()-F5,"")</f>
        <v>45958.674973726855</v>
      </c>
      <c r="H5" s="123">
        <v>45958.638773148145</v>
      </c>
      <c r="I5" s="119" t="str">
        <f>IFERROR(VLOOKUP(D5,DB!A:F,6,0),"")</f>
        <v>Generator-SG</v>
      </c>
      <c r="J5" s="119" t="str">
        <f>IFERROR(VLOOKUP(D5,DB!A:G,7,0),"")</f>
        <v>Vandalized</v>
      </c>
      <c r="K5" s="125" t="s">
        <v>39103</v>
      </c>
      <c r="L5" s="121" t="str">
        <f>IFERROR(VLOOKUP(D5,DB!A:I,9,0),"")</f>
        <v>Latis</v>
      </c>
    </row>
    <row r="6" spans="1:16" ht="15" customHeight="1">
      <c r="A6" s="119"/>
      <c r="B6" s="119" t="str">
        <f>IFERROR(VLOOKUP(D6,DB!A:K,11,0),"")</f>
        <v/>
      </c>
      <c r="C6" s="120"/>
      <c r="D6" s="121"/>
      <c r="E6" s="98"/>
      <c r="F6" s="123"/>
      <c r="G6" s="124">
        <f ca="1">IFERROR(NOW()-F6,"")</f>
        <v>45958.674973726855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45958.674973726855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45958.674973726855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45958.674973726855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45958.674973726855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45958.674973726855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45958.674973726855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45958.674973726855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45958.674973726855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45958.674973726855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45958.674973726855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45958.674973726855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45958.674973726855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45958.674973726855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45958.674973726855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45958.674973726855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45958.674973726855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45958.674973726855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45958.674973726855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45958.674973726855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45958.674973726855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45958.674973726855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45958.674973726855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45958.674973726855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45958.674973726855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45958.674973726855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45958.674973726855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45958.674973726855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45958.674973726855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45958.674973726855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45958.674973726855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45958.674973726855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45958.674973726855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45958.674973726855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45958.674973726855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45958.674973726855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45958.674973726855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45958.674973726855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45958.674973726855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45958.674973726855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45958.674973726855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45958.674973726855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45958.674973726855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45958.674973726855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45958.674973726855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45958.674973726855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45958.674973726855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45958.674973726855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45958.674973726855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45958.674973726855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45958.674973726855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45958.674973726855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45958.674973726855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45958.674973726855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45958.674973726855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45958.674973726855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45958.674973726855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45958.674973726855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45958.674973726855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45958.674973726855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45958.674973726855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45958.674973726855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45958.674973726855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45958.674973726855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45958.674973726855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45958.674973726855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45958.674973726855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45958.674973726855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45958.674973726855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45958.674973726855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45958.674973726855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45958.674973726855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45958.674973726855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45958.674973726855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45958.674973726855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45958.674973726855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45958.674973726855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45958.674973726855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45958.674973726855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45958.674973726855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45958.674973726855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45958.674973726855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45958.674973726855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45958.674973726855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45958.674973726855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45958.674973726855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45958.674973726855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45958.674973726855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45958.674973726855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45958.674973726855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45958.674973726855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45958.674973726855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45958.674973726855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45958.674973726855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45958.674973726855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45958.674973726855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45958.674973726855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45958.674973726855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45958.674973726855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45958.674973726855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45958.674973726855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45958.674973726855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45958.674973726855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45958.674973726855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45958.674973726855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45958.674973726855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45958.674973726855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45958.674973726855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45958.674973726855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45958.674973726855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45958.674973726855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45958.674973726855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45958.674973726855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45958.674973726855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45958.674973726855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45958.674973726855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45958.674973726855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45958.674973726855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45958.674973726855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45958.674973726855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45958.674973726855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45958.674973726855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45958.674973726855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45958.674973726855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45958.674973726855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45958.674973726855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45958.674973726855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45958.674973726855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45958.674973726855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45958.674973726855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45958.674973726855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45958.674973726855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45958.674973726855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45958.674973726855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45958.674973726855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45958.674973726855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45958.674973726855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45958.674973726855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45958.674973726855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45958.674973726855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45958.674973726855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45958.674973726855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45958.674973726855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45958.674973726855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45958.674973726855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45958.674973726855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45958.674973726855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45958.674973726855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45958.674973726855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45958.674973726855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45958.674973726855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45958.674973726855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45958.674973726855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45958.674973726855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45958.674973726855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45958.674973726855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45958.674973726855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45958.674973726855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45958.674973726855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45958.674973726855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45958.674973726855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45958.674973726855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45958.674973726855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45958.674973726855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45958.674973726855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45958.674973726855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45958.674973726855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45958.674973726855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45958.674973726855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45958.674973726855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45958.674973726855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45958.674973726855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45958.674973726855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45958.674973726855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45958.674973726855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45958.674973726855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45958.674973726855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45958.674973726855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45958.674973726855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45958.674973726855</v>
      </c>
      <c r="H185" s="123"/>
      <c r="I185" s="119" t="str">
        <f>IFERROR(VLOOKUP(D185,DB!A:F,6,0),"")</f>
        <v/>
      </c>
      <c r="J185" s="119" t="str">
        <f>IFERROR(VLOOKUP(D185,DB!A:G,7,0),"")</f>
        <v/>
      </c>
      <c r="K185" s="125"/>
      <c r="L185" s="121" t="str">
        <f>IFERROR(VLOOKUP(D185,DB!A:I,9,0),"")</f>
        <v/>
      </c>
    </row>
    <row r="186" spans="1:12" ht="15" customHeight="1">
      <c r="A186" s="126"/>
      <c r="B186" s="126" t="str">
        <f>IFERROR(VLOOKUP(D186,DB!A:K,11,0),"")</f>
        <v/>
      </c>
      <c r="C186" s="127"/>
      <c r="D186" s="128"/>
      <c r="E186" s="129"/>
      <c r="F186" s="130"/>
      <c r="G186" s="131">
        <f ca="1">IFERROR(NOW()-F186,"")</f>
        <v>45958.674973726855</v>
      </c>
      <c r="H186" s="130"/>
      <c r="I186" s="126" t="str">
        <f>IFERROR(VLOOKUP(D186,DB!A:F,6,0),"")</f>
        <v/>
      </c>
      <c r="J186" s="126" t="str">
        <f>IFERROR(VLOOKUP(D186,DB!A:G,7,0),"")</f>
        <v/>
      </c>
      <c r="K186" s="132"/>
      <c r="L186" s="128" t="str">
        <f>IFERROR(VLOOKUP(D186,DB!A:I,9,0),"")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39104</v>
      </c>
      <c r="B2" s="37" t="str">
        <f>IFERROR(VLOOKUP(D2,DB!A:K,11,0),"")</f>
        <v>R5</v>
      </c>
      <c r="C2" s="37">
        <v>3</v>
      </c>
      <c r="D2" s="118" t="s">
        <v>36034</v>
      </c>
      <c r="E2" s="37" t="s">
        <v>38998</v>
      </c>
      <c r="F2" s="38">
        <v>45891.832060185188</v>
      </c>
      <c r="G2" s="144">
        <f ca="1">IFERROR(NOW()-F2,"")</f>
        <v>66.842913541666348</v>
      </c>
      <c r="H2" s="38">
        <v>45891.790393518517</v>
      </c>
      <c r="I2" s="37" t="str">
        <f>IFERROR(VLOOKUP(D2,DB!A:F,6,0),"")</f>
        <v>Generator-SG</v>
      </c>
      <c r="J2" s="37" t="str">
        <f>IFERROR(VLOOKUP(D2,DB!A:G,7,0),"")</f>
        <v>Vandalized</v>
      </c>
      <c r="K2" s="37" t="s">
        <v>39105</v>
      </c>
      <c r="L2" s="37" t="str">
        <f>IFERROR(VLOOKUP(D2,DB!A:I,9,0),"")</f>
        <v>Latis</v>
      </c>
      <c r="M2" s="117"/>
    </row>
    <row r="3" spans="1:13" ht="30.75">
      <c r="A3" s="37" t="s">
        <v>39106</v>
      </c>
      <c r="B3" s="37" t="str">
        <f>IFERROR(VLOOKUP(D3,DB!A:K,11,0),"")</f>
        <v>R5</v>
      </c>
      <c r="C3" s="37">
        <v>1</v>
      </c>
      <c r="D3" s="37" t="s">
        <v>31329</v>
      </c>
      <c r="E3" s="37" t="s">
        <v>39087</v>
      </c>
      <c r="F3" s="38">
        <v>45926.188877314817</v>
      </c>
      <c r="G3" s="144">
        <f t="shared" ref="G3" ca="1" si="0">IFERROR(NOW()-F3,"")</f>
        <v>32.486096412038023</v>
      </c>
      <c r="H3" s="38">
        <v>45926.158159722225</v>
      </c>
      <c r="I3" s="37" t="str">
        <f>IFERROR(VLOOKUP(D3,DB!A:F,6,0),"")</f>
        <v>SCECO</v>
      </c>
      <c r="J3" s="37" t="str">
        <f>IFERROR(VLOOKUP(D3,DB!A:G,7,0),"")</f>
        <v>Good</v>
      </c>
      <c r="K3" s="37" t="s">
        <v>39107</v>
      </c>
      <c r="L3" s="37" t="str">
        <f>IFERROR(VLOOKUP(D3,DB!A:I,9,0),"")</f>
        <v>Latis</v>
      </c>
      <c r="M3" s="117"/>
    </row>
    <row r="4" spans="1:13" ht="48" customHeight="1">
      <c r="A4" s="152" t="s">
        <v>39108</v>
      </c>
      <c r="B4" s="152" t="str">
        <f>IFERROR(VLOOKUP(D4,DB!A:K,11,0),"")</f>
        <v>R5</v>
      </c>
      <c r="C4" s="152">
        <v>1</v>
      </c>
      <c r="D4" s="152" t="s">
        <v>34781</v>
      </c>
      <c r="E4" s="152" t="s">
        <v>39087</v>
      </c>
      <c r="F4" s="153">
        <v>45948.661111111112</v>
      </c>
      <c r="G4" s="154">
        <f ca="1">IFERROR(NOW()-F4,"")</f>
        <v>10.013862615742255</v>
      </c>
      <c r="H4" s="153">
        <v>45948.661111111112</v>
      </c>
      <c r="I4" s="152" t="str">
        <f>IFERROR(VLOOKUP(D4,DB!A:F,6,0),"")</f>
        <v>SCECO</v>
      </c>
      <c r="J4" s="152" t="str">
        <f>IFERROR(VLOOKUP(D4,DB!A:G,7,0),"")</f>
        <v>Dead</v>
      </c>
      <c r="K4" s="152" t="s">
        <v>39109</v>
      </c>
      <c r="L4" s="152" t="str">
        <f>IFERROR(VLOOKUP(D4,DB!A:I,9,0),"")</f>
        <v>Latis</v>
      </c>
    </row>
    <row r="5" spans="1:13" ht="15">
      <c r="A5" s="152"/>
      <c r="B5" s="152" t="str">
        <f>IFERROR(VLOOKUP(D5,DB!A:K,11,0),"")</f>
        <v/>
      </c>
      <c r="C5" s="152"/>
      <c r="D5" s="152"/>
      <c r="E5" s="152"/>
      <c r="F5" s="153"/>
      <c r="G5" s="154">
        <f ca="1">IFERROR(NOW()-F5,"")</f>
        <v>45958.674973726855</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45958.674973726855</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45958.674973726855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45958.674973726855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45958.674973726855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45958.674973726855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45958.674973726855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45958.674973726855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45958.674973726855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45958.674973726855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45958.674973726855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45958.674973726855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45958.674973726855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45958.674973726855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45958.674973726855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45958.674973726855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45958.674973726855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45958.674973726855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45958.674973726855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45958.674973726855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45958.674973726855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45958.674973726855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45958.674973726855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45958.674973726855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45958.674973726855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45958.674973726855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45958.674973726855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45958.674973726855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45958.674973726855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45958.674973726855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45958.674973726855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45958.674973726855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45958.674973726855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45958.674973726855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45958.674973726855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45958.674973726855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45958.674973726855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45958.674973726855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45958.674973726855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45958.674973726855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45958.674973726855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45958.674973726855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45958.674973726855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45958.674973726855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45958.674973726855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45958.674973726855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45958.674973726855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45958.674973726855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45958.674973726855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45958.674973726855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45958.674973726855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45958.674973726855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45958.674973726855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45958.674973726855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45958.674973726855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45958.674973726855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45958.674973726855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45958.674973726855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45958.674973726855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45958.674973726855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45958.674973726855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45958.674973726855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45958.674973726855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45958.674973726855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45958.674973726855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45958.674973726855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45958.674973726855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45958.674973726855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45958.674973726855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45958.674973726855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45958.674973726855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45958.674973726855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45958.674973726855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45958.674973726855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45958.674973726855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45958.674973726855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45958.674973726855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45958.674973726855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45958.674973726855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45958.674973726855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45958.674973726855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45958.674973726855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45958.674973726855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45958.674973726855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45958.674973726855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45958.674973726855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45958.674973726855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45958.674973726855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45958.674973726855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45958.674973726855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45958.674973726855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45958.674973726855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45958.674973726855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45958.674973726855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45958.674973726855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45958.674973726855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45958.674973726855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45958.674973726855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45958.674973726855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45958.674973726855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45958.674973726855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45958.674973726855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45958.674973726855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45958.674973726855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45958.674973726855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45958.674973726855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45958.674973726855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45958.674973726855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45958.674973726855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45958.674973726855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45958.674973726855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45958.674973726855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45958.674973726855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45958.674973726855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45958.674973726855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45958.674973726855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45958.674973726855</v>
      </c>
      <c r="H121" s="153"/>
      <c r="I121" s="152" t="str">
        <f>IFERROR(VLOOKUP(D121,DB!A:F,6,0),"")</f>
        <v/>
      </c>
      <c r="J121" s="152" t="str">
        <f>IFERROR(VLOOKUP(D121,DB!A:G,7,0),"")</f>
        <v/>
      </c>
      <c r="K121" s="152"/>
      <c r="L121" s="152" t="str">
        <f>IFERROR(VLOOKUP(D121,DB!A:I,9,0),"")</f>
        <v/>
      </c>
    </row>
    <row r="122" spans="1:12" ht="15">
      <c r="A122" s="158"/>
      <c r="B122" s="158" t="str">
        <f>IFERROR(VLOOKUP(D122,DB!A:K,11,0),"")</f>
        <v/>
      </c>
      <c r="C122" s="158"/>
      <c r="D122" s="158"/>
      <c r="E122" s="158"/>
      <c r="F122" s="159"/>
      <c r="G122" s="160">
        <f ca="1">IFERROR(NOW()-F122,"")</f>
        <v>45958.674973726855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45958.674973726855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45958.674973726855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45958.674973726855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45958.674973726855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45958.674973726855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45958.674973726855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45958.674973726855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45958.674973726855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45958.674973726855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45958.674973726855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45958.674973726855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45958.674973726855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45958.674973726855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45958.674973726855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45958.674973726855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45958.674973726855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45958.674973726855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45958.674973726855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45958.674973726855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45958.674973726855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45958.674973726855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45958.674973726855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45958.674973726855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45958.674973726855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45958.674973726855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45958.674973726855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45958.674973726855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45958.674973726855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45958.674973726855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45958.674973726855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45958.674973726855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45958.674973726855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45958.674973726855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45958.674973726855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45958.674973726855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45958.674973726855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45958.674973726855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45958.674973726855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45958.674973726855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45958.674973726855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45958.674973726855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45958.674973726855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45958.674973726855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45958.674973726855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45958.674973726855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45958.674973726855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45958.674973726855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45958.674973726855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45958.674973726855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45958.674973726855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45958.674973726855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45958.674973726855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45958.674973726855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45958.674973726855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45958.674973726855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45958.674973726855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45958.674973726855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45958.674973726855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45958.674973726855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45958.674973726855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45958.674973726855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45958.674973726855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45958.674973726855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45958.674973726855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45958.674973726855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45958.674973726855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45958.674973726855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45958.674973726855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45958.674973726855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45958.674973726855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45958.674973726855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45958.674973726855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45958.674973726855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45958.674973726855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45958.674973726855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45958.674973726855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45958.674973726855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45958.674973726855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45958.674973726855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45958.674973726855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45958.674973726855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45958.674973726855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45958.674973726855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45958.674973726855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45958.674973726855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45958.674973726855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45958.674973726855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45958.674973726855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45958.674973726855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45958.674973726855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45958.674973726855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45958.674973726855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45958.674973726855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45958.674973726855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45958.674973726855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45958.674973726855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45958.674973726855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45958.674973726855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45958.674973726855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45958.674973726855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45958.674973726855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45958.674973726855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45958.674973726855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45958.674973726855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45958.674973726855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45958.674973726855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45958.674973726855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45958.674973726855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45958.674973726855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45958.674973726855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45958.674973726855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45958.674973726855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45958.674973726855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45958.674973726855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45958.674973726855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45958.674973726855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45958.674973726855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45958.674973726855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45958.674973726855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45958.674973726855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45958.674973726855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45958.674973726855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45958.674973726855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45958.674973726855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45958.674973726855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45958.674973726855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45958.674973726855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45958.674973726855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45958.674973726855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45958.674973726855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45958.674973726855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45958.674973726855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45958.674973726855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45958.674973726855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45958.674973726855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45958.674973726855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45958.674973726855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45958.674973726855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45958.674973726855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45958.674973726855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45958.674973726855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45958.674973726855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45958.674973726855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45958.674973726855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45958.674973726855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45958.674973726855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45958.674973726855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45958.674973726855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45958.674973726855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45958.674973726855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45958.674973726855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45958.674973726855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45958.674973726855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45958.674973726855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45958.674973726855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45958.674973726855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45958.674973726855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45958.674973726855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45958.674973726855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45958.674973726855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45958.674973726855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45958.674973726855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45958.674973726855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45958.674973726855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45958.674973726855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45958.674973726855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45958.674973726855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45958.674973726855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45958.674973726855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45958.674973726855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45958.674973726855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45958.674973726855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45958.674973726855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45958.674973726855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45958.674973726855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45958.674973726855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45958.674973726855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45958.674973726855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45958.674973726855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45958.674973726855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45958.674973726855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45958.674973726855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45958.674973726855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45958.674973726855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45958.674973726855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45958.674973726855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45958.674973726855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45958.674973726855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45958.674973726855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45958.674973726855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45958.674973726855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45958.674973726855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45958.674973726855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45958.674973726855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45958.674973726855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45958.674973726855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45958.674973726855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45958.674973726855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45958.674973726855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45958.674973726855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45958.674973726855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45958.674973726855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45958.674973726855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45958.674973726855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45958.674973726855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45958.674973726855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45958.674973726855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45958.674973726855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45958.674973726855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45958.674973726855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45958.674973726855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45958.674973726855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45958.674973726855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45958.674973726855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45958.674973726855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45958.674973726855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45958.674973726855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45958.674973726855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45958.674973726855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45958.674973726855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45958.674973726855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45958.674973726855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45958.674973726855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45958.674973726855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45958.674973726855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45958.674973726855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45958.674973726855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45958.674973726855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45958.674973726855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45958.674973726855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45958.674973726855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45958.674973726855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45958.674973726855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45958.674973726855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45958.674973726855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45958.674973726855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45958.674973726855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45958.674973726855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45958.674973726855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45958.674973726855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45958.674973726855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45958.674973726855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45958.674973726855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45958.674973726855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45958.674973726855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45958.674973726855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45958.674973726855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45958.674973726855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45958.674973726855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45958.674973726855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45958.674973726855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45958.674973726855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45958.674973726855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45958.674973726855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45958.674973726855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45958.674973726855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45958.674973726855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45958.674973726855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45958.674973726855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45958.674973726855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45958.674973726855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45958.674973726855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45958.674973726855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45958.674973726855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45958.674973726855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45958.674973726855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45958.674973726855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45958.674973726855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45958.674973726855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45958.674973726855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45958.674973726855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45958.674973726855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45958.674973726855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45958.674973726855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45958.674973726855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45958.674973726855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45958.674973726855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45958.674973726855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45958.674973726855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45958.674973726855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45958.674973726855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45958.674973726855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45958.674973726855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45958.674973726855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45958.674973726855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45958.674973726855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45958.674973726855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45958.674973726855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45958.674973726855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45958.674973726855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45958.674973726855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45958.674973726855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45958.674973726855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45958.674973726855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45958.674973726855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45958.674973726855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45958.674973726855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45958.674973726855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45958.674973726855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45958.674973726855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45958.674973726855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45958.674973726855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45958.674973726855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45958.674973726855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45958.674973726855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45958.674973726855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45958.674973726855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45958.674973726855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45958.674973726855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45958.674973726855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45958.674973726855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45958.674973726855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45958.674973726855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45958.674973726855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45958.674973726855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45958.674973726855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45958.674973726855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45958.674973726855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45958.674973726855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45958.674973726855</v>
      </c>
      <c r="H442" s="159"/>
      <c r="I442" s="158" t="str">
        <f>IFERROR(VLOOKUP(D442,DB!A:F,6,0),"")</f>
        <v/>
      </c>
      <c r="J442" s="158" t="str">
        <f>IFERROR(VLOOKUP(D442,DB!A:G,7,0),"")</f>
        <v/>
      </c>
      <c r="K442" s="158"/>
      <c r="L442" s="158" t="str">
        <f>IFERROR(VLOOKUP(D442,DB!A:I,9,0),"")</f>
        <v/>
      </c>
    </row>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52" ht="15"/>
    <row r="553" ht="15"/>
    <row r="555" ht="15"/>
    <row r="556" ht="15"/>
    <row r="557" ht="15"/>
    <row r="558" ht="15"/>
    <row r="560" ht="15"/>
    <row r="561" ht="15"/>
    <row r="568" ht="15"/>
    <row r="569" ht="15"/>
    <row r="570" ht="15"/>
    <row r="571" ht="15"/>
    <row r="572" ht="15"/>
    <row r="573" ht="15"/>
    <row r="576" ht="15"/>
    <row r="577" ht="15"/>
    <row r="578" ht="15"/>
    <row r="579" ht="15"/>
    <row r="580" ht="15"/>
    <row r="581" ht="15"/>
    <row r="582" ht="15"/>
    <row r="583" ht="15"/>
    <row r="584" ht="15"/>
    <row r="585" ht="15"/>
    <row r="586" ht="15"/>
    <row r="587"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3" ht="15"/>
    <row r="644" ht="15"/>
    <row r="681" ht="15"/>
    <row r="682" ht="15"/>
    <row r="683" ht="15"/>
    <row r="684" ht="15"/>
    <row r="685" ht="15"/>
    <row r="686" ht="15"/>
    <row r="687" ht="15"/>
    <row r="688" ht="15"/>
    <row r="689" ht="15"/>
    <row r="690"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1" ht="15"/>
    <row r="772" ht="15"/>
    <row r="773" ht="15"/>
    <row r="775" ht="15"/>
    <row r="776"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980" ht="15"/>
    <row r="981" ht="15"/>
    <row r="982" ht="15"/>
    <row r="983" ht="15"/>
    <row r="984" ht="15"/>
    <row r="985" ht="15"/>
    <row r="991" ht="15"/>
    <row r="992" ht="15"/>
    <row r="993" ht="15"/>
    <row r="994" ht="15"/>
    <row r="995" ht="15"/>
    <row r="996" ht="15"/>
    <row r="997"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8" ht="15"/>
    <row r="1049" ht="15"/>
    <row r="1055" ht="15"/>
    <row r="1056" ht="15"/>
    <row r="1058" ht="15"/>
    <row r="1059" ht="15"/>
    <row r="1060" ht="15"/>
    <row r="1061" ht="15"/>
    <row r="1062" ht="15"/>
    <row r="1063" ht="15"/>
    <row r="1064" ht="15"/>
    <row r="1066" ht="15"/>
    <row r="1067" ht="15"/>
    <row r="1068"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6" ht="15"/>
    <row r="1167" ht="15"/>
    <row r="1168" ht="15"/>
    <row r="1169" ht="15"/>
    <row r="1170" ht="15"/>
    <row r="1171" ht="15"/>
    <row r="1172" ht="15"/>
    <row r="1174" ht="15"/>
    <row r="1175" ht="15"/>
    <row r="1176" ht="15"/>
    <row r="1177" ht="15"/>
    <row r="1178" ht="15"/>
    <row r="1179" ht="15"/>
    <row r="1180" ht="15"/>
    <row r="1181" ht="15"/>
    <row r="1182" ht="15"/>
    <row r="1183" ht="15"/>
    <row r="1184" ht="15"/>
    <row r="1186" ht="15"/>
    <row r="1187" ht="15"/>
    <row r="1188" ht="15"/>
    <row r="1189" ht="15"/>
    <row r="1190" ht="15"/>
    <row r="1191" ht="15"/>
    <row r="1192" ht="15"/>
    <row r="1193" ht="15"/>
    <row r="1194" ht="15"/>
    <row r="1195" ht="15"/>
    <row r="1203" ht="15"/>
    <row r="1204" ht="15"/>
    <row r="1207" ht="15"/>
    <row r="1208" ht="15"/>
    <row r="1209" ht="15"/>
    <row r="1210" ht="15"/>
    <row r="1211" ht="15"/>
    <row r="1212" ht="15"/>
    <row r="1213" ht="15"/>
    <row r="1214" ht="15"/>
    <row r="1217" ht="15"/>
    <row r="1218" ht="15"/>
    <row r="1219" ht="15"/>
    <row r="1220" ht="15"/>
    <row r="1221" ht="15"/>
    <row r="1222" ht="15"/>
    <row r="1223" ht="15"/>
    <row r="1224" ht="15"/>
    <row r="1225" ht="15"/>
    <row r="1226" ht="15"/>
    <row r="1227" ht="15"/>
    <row r="1228" ht="15"/>
    <row r="1230" ht="15"/>
    <row r="1231" ht="15"/>
    <row r="1232" ht="15"/>
    <row r="1235" ht="15"/>
    <row r="1237" ht="15"/>
    <row r="1239" ht="15"/>
    <row r="1242" ht="15"/>
    <row r="1243" ht="15"/>
    <row r="1244" ht="15"/>
    <row r="1246" ht="15"/>
    <row r="1248" ht="15"/>
    <row r="1249" ht="15"/>
    <row r="1250" ht="15"/>
    <row r="1251" ht="15"/>
    <row r="1252" ht="15"/>
    <row r="1254" ht="15"/>
    <row r="1255" ht="15"/>
    <row r="1256" ht="15"/>
    <row r="1257" ht="15"/>
    <row r="1259" ht="15"/>
    <row r="1261" ht="15"/>
    <row r="1262" ht="15"/>
    <row r="1264" ht="15"/>
    <row r="1265" ht="15"/>
    <row r="1266" ht="15"/>
    <row r="1267" ht="15"/>
    <row r="1269" ht="15"/>
    <row r="1271" ht="15"/>
    <row r="1272" ht="15"/>
    <row r="1273" ht="15"/>
    <row r="1274" ht="15"/>
    <row r="1276" ht="15"/>
    <row r="1277" ht="15"/>
    <row r="1278" ht="15"/>
    <row r="1279" ht="15"/>
    <row r="1280" ht="15"/>
    <row r="1281" ht="15"/>
    <row r="1282" ht="15"/>
    <row r="1285" ht="15"/>
    <row r="1287" ht="15"/>
    <row r="1288" ht="15"/>
    <row r="1289" ht="15"/>
    <row r="1290" ht="15"/>
    <row r="1291" ht="15"/>
    <row r="1292" ht="15"/>
    <row r="1293" ht="15"/>
    <row r="1294" ht="15"/>
    <row r="1297" ht="15"/>
    <row r="1298" ht="15"/>
    <row r="1300" ht="15"/>
    <row r="1302" ht="15"/>
    <row r="1303" ht="15"/>
    <row r="1304" ht="15"/>
  </sheetData>
  <dataValidations count="2">
    <dataValidation allowBlank="1" showInputMessage="1" showErrorMessage="1" sqref="E1" xr:uid="{920C6338-E771-4DAE-8C89-92A9093EA4DE}"/>
    <dataValidation type="list" allowBlank="1" showInputMessage="1" showErrorMessage="1" sqref="E2:E44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4"/>
  <sheetViews>
    <sheetView tabSelected="1" workbookViewId="0">
      <selection activeCell="D6" sqref="D6"/>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45958.674973726855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45958.674973726855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5"/>
      <c r="E4" s="106"/>
      <c r="F4" s="107"/>
      <c r="G4" s="77">
        <f ca="1">IFERROR(NOW()-F4,"-")</f>
        <v>45958.674973726855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45958.674973726855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45958.674973726855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45958.674973726855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45958.674973726855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45958.674973726855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45958.674973726855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45958.674973726855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45958.674973726855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45958.674973726855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45958.674973726855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45958.674973726855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45958.674973726855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45958.674973726855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45958.674973726855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45958.674973726855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45958.674973726855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45958.674973726855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45958.674973726855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45958.674973726855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45958.674973726855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45958.674973726855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45958.674973726855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45958.674973726855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45958.674973726855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45958.674973726855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45958.674973726855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45958.674973726855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45958.674973726855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45958.674973726855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45958.674973726855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45958.674973726855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45958.674973726855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45958.674973726855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45958.674973726855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45958.674973726855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45958.674973726855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45958.674973726855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45958.674973726855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45958.674973726855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45958.674973726855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45958.674973726855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45958.674973726855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45958.674973726855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45958.674973726855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45958.674973726855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45958.674973726855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45958.674973726855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45958.674973726855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45958.674973726855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45958.674973726855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45958.674973726855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45958.674973726855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45958.674973726855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45958.674973726855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45958.674973726855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45958.674973726855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45958.674973726855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45958.674973726855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45958.674973726855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45958.674973726855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45958.674973726855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45958.674973726855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45958.674973726855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45958.674973726855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45958.674973726855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45958.674973726855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45958.674973726855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45958.674973726855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45958.674973726855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45958.674973726855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45958.674973726855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45958.674973726855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45958.674973726855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45958.674973726855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45958.674973726855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45958.674973726855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45958.674973726855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45958.674973726855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45958.674973726855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45958.674973726855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45958.674973726855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45958.674973726855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45958.674973726855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45958.674973726855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45958.674973726855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45958.674973726855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45958.674973726855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45958.674973726855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45958.674973726855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45958.674973726855</v>
      </c>
      <c r="H94" s="107"/>
      <c r="I94" s="103" t="str">
        <f>IFERROR(VLOOKUP(D94,DB!A:F,6,0),"")</f>
        <v/>
      </c>
      <c r="J94" s="102" t="str">
        <f>IFERROR(VLOOKUP(D94,DB!A:G,7,0),"")</f>
        <v/>
      </c>
      <c r="K94" s="108"/>
      <c r="L94" s="109" t="str">
        <f>IFERROR(VLOOKUP(D94,DB!A:I,9,0),"")</f>
        <v/>
      </c>
    </row>
  </sheetData>
  <dataValidations count="2">
    <dataValidation allowBlank="1" showInputMessage="1" showErrorMessage="1" sqref="E1" xr:uid="{380493DB-286A-4683-AF55-C78F04945A49}"/>
    <dataValidation type="list" allowBlank="1" showInputMessage="1" showErrorMessage="1" sqref="E2:E9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2025-10-28T13:13:59Z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