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267" documentId="13_ncr:1_{F6CB121F-512D-4AA6-A0C1-0FB36C537598}" xr6:coauthVersionLast="47" xr6:coauthVersionMax="47" xr10:uidLastSave="{217DA671-5DAF-4391-9BE7-9E838147BB80}"/>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I2" i="6"/>
  <c r="I3" i="6"/>
  <c r="I4" i="6"/>
  <c r="I5" i="6"/>
  <c r="I6" i="6"/>
  <c r="I7" i="6"/>
  <c r="I8" i="6"/>
  <c r="I9" i="6"/>
  <c r="I10" i="6"/>
  <c r="I11" i="6"/>
  <c r="I12" i="6"/>
  <c r="I13" i="6"/>
  <c r="G2" i="6"/>
  <c r="G3" i="6"/>
  <c r="G4" i="6"/>
  <c r="G5" i="6"/>
  <c r="G6" i="6"/>
  <c r="G7" i="6"/>
  <c r="G8" i="6"/>
  <c r="G9" i="6"/>
  <c r="G10" i="6"/>
  <c r="G11" i="6"/>
  <c r="G12" i="6"/>
  <c r="G13" i="6"/>
  <c r="B2" i="6"/>
  <c r="B3" i="6"/>
  <c r="B4" i="6"/>
  <c r="B5" i="6"/>
  <c r="B6" i="6"/>
  <c r="B7" i="6"/>
  <c r="B8" i="6"/>
  <c r="B9" i="6"/>
  <c r="B10" i="6"/>
  <c r="B11" i="6"/>
  <c r="B12" i="6"/>
  <c r="B13" i="6"/>
  <c r="J2" i="6"/>
  <c r="J3" i="6"/>
  <c r="J4" i="6"/>
  <c r="J5" i="6"/>
  <c r="J6" i="6"/>
  <c r="J7" i="6"/>
  <c r="J8" i="6"/>
  <c r="J9" i="6"/>
  <c r="J10" i="6"/>
  <c r="J11" i="6"/>
  <c r="J12" i="6"/>
  <c r="J1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<sst xmlns="http://schemas.openxmlformats.org/spreadsheetml/2006/main" count="180294" uniqueCount="39132">
  <si>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</si>
  <si>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</si>
  <si>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</si>
  <si>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</si>
  <si>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</si>
  <si>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</si>
  <si>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</si>
  <si>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</si>
  <si>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</si>
  <si>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</si>
  <si>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</si>
  <si>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</si>
  <si>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</si>
  <si>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</si>
  <si>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</si>
  <si>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</si>
  <si>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</si>
  <si>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</si>
  <si>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</si>
  <si>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</si>
  <si>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</si>
  <si>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</si>
  <si>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</si>
  <si>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</si>
  <si>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</si>
  <si>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</si>
  <si>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</si>
  <si>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</si>
  <si>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</si>
  <si>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</si>
  <si>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</si>
  <si>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</si>
  <si>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</si>
  <si>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</si>
  <si>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</si>
  <si>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</si>
  <si>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</si>
  <si>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</si>
  <si>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</si>
  <si>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</si>
  <si>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</si>
  <si>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</si>
  <si>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</si>
  <si>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</si>
  <si>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</si>
  <si>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</si>
  <si>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</si>
  <si>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</si>
  <si>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</si>
  <si>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</si>
  <si>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</si>
  <si>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</si>
  <si>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</si>
  <si>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</si>
  <si>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</si>
  <si>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</si>
  <si>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</si>
  <si>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</si>
  <si>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</si>
  <si>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</si>
  <si>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</si>
  <si>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</si>
  <si>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</si>
  <si>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</si>
  <si>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</si>
  <si>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</si>
  <si>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</si>
  <si>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</si>
  <si>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</si>
  <si>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</si>
  <si>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</si>
  <si>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</si>
  <si>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</si>
  <si>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</si>
  <si>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</si>
  <si>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</si>
  <si>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</si>
  <si>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</si>
  <si>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</si>
  <si>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</si>
  <si>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</si>
  <si>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</si>
  <si>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</si>
  <si>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</si>
  <si>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</si>
  <si>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</si>
  <si>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</si>
  <si>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</si>
  <si>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</si>
  <si>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</si>
  <si>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</si>
  <si>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</si>
  <si>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</si>
  <si>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</si>
  <si>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</si>
  <si>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</si>
  <si>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</si>
  <si>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</si>
  <si>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</si>
  <si>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</si>
  <si>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</si>
  <si>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</si>
  <si>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</si>
  <si>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</si>
  <si>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</si>
  <si>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</si>
  <si>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</si>
  <si>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</si>
  <si>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</si>
  <si>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</si>
  <si>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</si>
  <si>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</si>
  <si>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</si>
  <si>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</si>
  <si>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</si>
  <si>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</si>
  <si>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</si>
  <si>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</si>
  <si>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</si>
  <si>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</si>
  <si>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</si>
  <si>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</si>
  <si>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</si>
  <si>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</si>
  <si>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</si>
  <si>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</si>
  <si>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</si>
  <si>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</si>
  <si>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</si>
  <si>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</si>
  <si>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</si>
  <si>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</si>
  <si>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</si>
  <si>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</si>
  <si>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</si>
  <si>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</si>
  <si>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</si>
  <si>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</si>
  <si>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</si>
  <si>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</si>
  <si>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</si>
  <si>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</si>
  <si>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</si>
  <si>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</si>
  <si>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</si>
  <si>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</si>
  <si>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</si>
  <si>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</si>
  <si>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</si>
  <si>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</si>
  <si>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</si>
  <si>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</si>
  <si>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</si>
  <si>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</si>
  <si>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</si>
  <si>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</si>
  <si>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</si>
  <si>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</si>
  <si>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</si>
  <si>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</si>
  <si>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</si>
  <si>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</si>
  <si>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</si>
  <si>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</si>
  <si>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</si>
  <si>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</si>
  <si>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</si>
  <si>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</si>
  <si>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</si>
  <si>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</si>
  <si>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</si>
  <si>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</si>
  <si>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</si>
  <si>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</si>
  <si>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</si>
  <si>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</si>
  <si>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</si>
  <si>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</si>
  <si>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</si>
  <si>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</si>
  <si>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</si>
  <si>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</si>
  <si>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</si>
  <si>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</si>
  <si>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</si>
  <si>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</si>
  <si>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</si>
  <si>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</si>
  <si>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</si>
  <si>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</si>
  <si>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</si>
  <si>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</si>
  <si>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</si>
  <si>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</si>
  <si>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</si>
  <si>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</si>
  <si>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</si>
  <si>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</si>
  <si>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</si>
  <si>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</si>
  <si>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</si>
  <si>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</si>
  <si>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</si>
  <si>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</si>
  <si>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</si>
  <si>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</si>
  <si>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</si>
  <si>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</si>
  <si>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</si>
  <si>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</si>
  <si>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</si>
  <si>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</si>
  <si>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</si>
  <si>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</si>
  <si>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</si>
  <si>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</si>
  <si>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</si>
  <si>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</si>
  <si>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</si>
  <si>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</si>
  <si>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</si>
  <si>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</si>
  <si>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</si>
  <si>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</si>
  <si>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</si>
  <si>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</si>
  <si>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</si>
  <si>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</si>
  <si>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</si>
  <si>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</si>
  <si>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</si>
  <si>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</si>
  <si>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</si>
  <si>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</si>
  <si>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</si>
  <si>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</si>
  <si>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</si>
  <si>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</si>
  <si>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</si>
  <si>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</si>
  <si>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</si>
  <si>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</si>
  <si>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</si>
  <si>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</si>
  <si>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</si>
  <si>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</si>
  <si>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</si>
  <si>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</si>
  <si>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</si>
  <si>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</si>
  <si>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</si>
  <si>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</si>
  <si>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</si>
  <si>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</si>
  <si>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</si>
  <si>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</si>
  <si>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</si>
  <si>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</si>
  <si>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</si>
  <si>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</si>
  <si>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</si>
  <si>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</si>
  <si>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</si>
  <si>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</si>
  <si>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</si>
  <si>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</si>
  <si>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</si>
  <si>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</si>
  <si>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</si>
  <si>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</si>
  <si>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</si>
  <si>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</si>
  <si>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</si>
  <si>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</si>
  <si>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</si>
  <si>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</si>
  <si>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</si>
  <si>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</si>
  <si>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</si>
  <si>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</si>
  <si>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</si>
  <si>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</si>
  <si>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</si>
  <si>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</si>
  <si>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</si>
  <si>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</si>
  <si>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</si>
  <si>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</si>
  <si>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</si>
  <si>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</si>
  <si>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</si>
  <si>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</si>
  <si>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</si>
  <si>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</si>
  <si>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</si>
  <si>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</si>
  <si>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</si>
  <si>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</si>
  <si>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</si>
  <si>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</si>
  <si>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</si>
  <si>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</si>
  <si>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</si>
  <si>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</si>
  <si>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</si>
  <si>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</si>
  <si>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</si>
  <si>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</si>
  <si>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</si>
  <si>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</si>
  <si>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</si>
  <si>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</si>
  <si>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</si>
  <si>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</si>
  <si>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</si>
  <si>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</si>
  <si>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</si>
  <si>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</si>
  <si>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</si>
  <si>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</si>
  <si>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</si>
  <si>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</si>
  <si>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</si>
  <si>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</si>
  <si>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</si>
  <si>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</si>
  <si>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</si>
  <si>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</si>
  <si>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</si>
  <si>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</si>
  <si>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</si>
  <si>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</si>
  <si>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</si>
  <si>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</si>
  <si>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</si>
  <si>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</si>
  <si>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</si>
  <si>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</si>
  <si>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</si>
  <si>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</si>
  <si>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</si>
  <si>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</si>
  <si>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</si>
  <si>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</si>
  <si>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</si>
  <si>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</si>
  <si>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</si>
  <si>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</si>
  <si>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</si>
  <si>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</si>
  <si>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</si>
  <si>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</si>
  <si>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</si>
  <si>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</si>
  <si>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</si>
  <si>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</si>
  <si>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</si>
  <si>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</si>
  <si>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</si>
  <si>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</si>
  <si>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</si>
  <si>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</si>
  <si>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</si>
  <si>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</si>
  <si>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</si>
  <si>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</si>
  <si>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</si>
  <si>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</si>
  <si>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</si>
  <si>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</si>
  <si>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</si>
  <si>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</si>
  <si>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</si>
  <si>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</si>
  <si>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</si>
  <si>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</si>
  <si>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</si>
  <si>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</si>
  <si>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</si>
  <si>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</si>
  <si>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</si>
  <si>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</si>
  <si>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</si>
  <si>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</si>
  <si>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</si>
  <si>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</si>
  <si>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</si>
  <si>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</si>
  <si>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</si>
  <si>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</si>
  <si>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</si>
  <si>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</si>
  <si>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</si>
  <si>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</si>
  <si>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</si>
  <si>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</si>
  <si>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</si>
  <si>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</si>
  <si>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</si>
  <si>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</si>
  <si>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</si>
  <si>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</si>
  <si>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</si>
  <si>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</si>
  <si>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</si>
  <si>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</si>
  <si>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</si>
  <si>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</si>
  <si>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</si>
  <si>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</si>
  <si>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</si>
  <si>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</si>
  <si>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</si>
  <si>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</si>
  <si>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</si>
  <si>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</si>
  <si>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</si>
  <si>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</si>
  <si>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</si>
  <si>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</si>
  <si>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</si>
  <si>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</si>
  <si>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</si>
  <si>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</si>
  <si>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</si>
  <si>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</si>
  <si>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</si>
  <si>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</si>
  <si>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</si>
  <si>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</si>
  <si>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</si>
  <si>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</si>
  <si>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</si>
  <si>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</si>
  <si>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</si>
  <si>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</si>
  <si>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</si>
  <si>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</si>
  <si>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</si>
  <si>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</si>
  <si>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</si>
  <si>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</si>
  <si>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</si>
  <si>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</si>
  <si>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</si>
  <si>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</si>
  <si>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</si>
  <si>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</si>
  <si>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</si>
  <si>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</si>
  <si>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</si>
  <si>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</si>
  <si>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</si>
  <si>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</si>
  <si>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</si>
  <si>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</si>
  <si>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</si>
  <si>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</si>
  <si>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</si>
  <si>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</si>
  <si>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</si>
  <si>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</si>
  <si>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</si>
  <si>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</si>
  <si>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</si>
  <si>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</si>
  <si>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</si>
  <si>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</si>
  <si>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</si>
  <si>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</si>
  <si>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</si>
  <si>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</si>
  <si>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</si>
  <si>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</si>
  <si>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</si>
  <si>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</si>
  <si>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</si>
  <si>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</si>
  <si>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</si>
  <si>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</si>
  <si>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</si>
  <si>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</si>
  <si>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</si>
  <si>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</si>
  <si>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</si>
  <si>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</si>
  <si>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</si>
  <si>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</si>
  <si>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</si>
  <si>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</si>
  <si>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</si>
  <si>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</si>
  <si>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</si>
  <si>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</si>
  <si>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</si>
  <si>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</si>
  <si>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</si>
  <si>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</si>
  <si>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</si>
  <si>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</si>
  <si>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</si>
  <si>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</si>
  <si>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</si>
  <si>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</si>
  <si>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</si>
  <si>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</si>
  <si>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</si>
  <si>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</si>
  <si>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</si>
  <si>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</si>
  <si>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</si>
  <si>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</si>
  <si>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</si>
  <si>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</si>
  <si>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</si>
  <si>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</si>
  <si>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</si>
  <si>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</si>
  <si>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</si>
  <si>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</si>
  <si>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</si>
  <si>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</si>
  <si>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</si>
  <si>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</si>
  <si>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</si>
  <si>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</si>
  <si>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</si>
  <si>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</si>
  <si>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</si>
  <si>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</si>
  <si>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</si>
  <si>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</si>
  <si>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</si>
  <si>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</si>
  <si>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</si>
  <si>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</si>
  <si>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</si>
  <si>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</si>
  <si>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</si>
  <si>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</si>
  <si>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</si>
  <si>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</si>
  <si>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</si>
  <si>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</si>
  <si>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</si>
  <si>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</si>
  <si>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</si>
  <si>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</si>
  <si>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</si>
  <si>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</si>
  <si>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</si>
  <si>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</si>
  <si>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</si>
  <si>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</si>
  <si>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</si>
  <si>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</si>
  <si>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</si>
  <si>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</si>
  <si>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</si>
  <si>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</si>
  <si>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</si>
  <si>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</si>
  <si>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</si>
  <si>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</si>
  <si>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</si>
  <si>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</si>
  <si>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</si>
  <si>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</si>
  <si>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</si>
  <si>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</si>
  <si>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</si>
  <si>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</si>
  <si>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</si>
  <si>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</si>
  <si>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</si>
  <si>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</si>
  <si>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</si>
  <si>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</si>
  <si>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</si>
  <si>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</si>
  <si>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</si>
  <si>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</si>
  <si>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</si>
  <si>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</si>
  <si>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</si>
  <si>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</si>
  <si>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</si>
  <si>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</si>
  <si>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</si>
  <si>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</si>
  <si>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</si>
  <si>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</si>
  <si>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</si>
  <si>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</si>
  <si>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</si>
  <si>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</si>
  <si>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</si>
  <si>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</si>
  <si>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</si>
  <si>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</si>
  <si>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</si>
  <si>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</si>
  <si>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</si>
  <si>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</si>
  <si>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</si>
  <si>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</si>
  <si>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</si>
  <si>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</si>
  <si>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</si>
  <si>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</si>
  <si>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</si>
  <si>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</si>
  <si>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</si>
  <si>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</si>
  <si>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</si>
  <si>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</si>
  <si>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</si>
  <si>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</si>
  <si>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</si>
  <si>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</si>
  <si>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</si>
  <si>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</si>
  <si>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</si>
  <si>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</si>
  <si>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</si>
  <si>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</si>
  <si>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</si>
  <si>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</si>
  <si>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</si>
  <si>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</si>
  <si>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</si>
  <si>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</si>
  <si>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</si>
  <si>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</si>
  <si>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</si>
  <si>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</si>
  <si>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</si>
  <si>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</si>
  <si>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</si>
  <si>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</si>
  <si>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</si>
  <si>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</si>
  <si>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</si>
  <si>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</si>
  <si>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</si>
  <si>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</si>
  <si>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</si>
  <si>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</si>
  <si>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</si>
  <si>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</si>
  <si>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</si>
  <si>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</si>
  <si>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</si>
  <si>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</si>
  <si>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</si>
  <si>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</si>
  <si>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</si>
  <si>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</si>
  <si>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</si>
  <si>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</si>
  <si>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</si>
  <si>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</si>
  <si>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</si>
  <si>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</si>
  <si>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</si>
  <si>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</si>
  <si>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</si>
  <si>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</si>
  <si>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</si>
  <si>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</si>
  <si>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</si>
  <si>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</si>
  <si>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</si>
  <si>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</si>
  <si>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</si>
  <si>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</si>
  <si>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</si>
  <si>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</si>
  <si>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</si>
  <si>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</si>
  <si>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</si>
  <si>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</si>
  <si>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</si>
  <si>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</si>
  <si>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</si>
  <si>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</si>
  <si>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</si>
  <si>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</si>
  <si>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</si>
  <si>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</si>
  <si>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</si>
  <si>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</si>
  <si>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</si>
  <si>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</si>
  <si>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</si>
  <si>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</si>
  <si>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</si>
  <si>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</si>
  <si>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</si>
  <si>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</si>
  <si>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</si>
  <si>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</si>
  <si>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</si>
  <si>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</si>
  <si>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</si>
  <si>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</si>
  <si>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</si>
  <si>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</si>
  <si>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</si>
  <si>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</si>
  <si>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</si>
  <si>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</si>
  <si>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</si>
  <si>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</si>
  <si>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</si>
  <si>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</si>
  <si>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</si>
  <si>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</si>
  <si>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</si>
  <si>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</si>
  <si>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</si>
  <si>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</si>
  <si>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</si>
  <si>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</si>
  <si>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</si>
  <si>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</si>
  <si>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</si>
  <si>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</si>
  <si>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</si>
  <si>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</si>
  <si>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</si>
  <si>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</si>
  <si>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</si>
  <si>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</si>
  <si>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</si>
  <si>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</si>
  <si>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</si>
  <si>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</si>
  <si>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</si>
  <si>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</si>
  <si>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</si>
  <si>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</si>
  <si>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</si>
  <si>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</si>
  <si>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</si>
  <si>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</si>
  <si>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</si>
  <si>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</si>
  <si>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</si>
  <si>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</si>
  <si>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</si>
  <si>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</si>
  <si>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</si>
  <si>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</si>
  <si>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</si>
  <si>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</si>
  <si>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</si>
  <si>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</si>
  <si>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</si>
  <si>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</si>
  <si>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</si>
  <si>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</si>
  <si>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</si>
  <si>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</si>
  <si>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</si>
  <si>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</si>
  <si>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</si>
  <si>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</si>
  <si>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</si>
  <si>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</si>
  <si>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</si>
  <si>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</si>
  <si>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</si>
  <si>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</si>
  <si>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</si>
  <si>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</si>
  <si>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</si>
  <si>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</si>
  <si>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</si>
  <si>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</si>
  <si>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</si>
  <si>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</si>
  <si>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</si>
  <si>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</si>
  <si>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</si>
  <si>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</si>
  <si>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</si>
  <si>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</si>
  <si>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</si>
  <si>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</si>
  <si>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</si>
  <si>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</si>
  <si>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</si>
  <si>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</si>
  <si>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</si>
  <si>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</si>
  <si>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</si>
  <si>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</si>
  <si>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</si>
  <si>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</si>
  <si>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</si>
  <si>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</si>
  <si>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</si>
  <si>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</si>
  <si>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</si>
  <si>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</si>
  <si>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</si>
  <si>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</si>
  <si>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</si>
  <si>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</si>
  <si>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</si>
  <si>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</si>
  <si>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</si>
  <si>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</si>
  <si>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</si>
  <si>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</si>
  <si>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</si>
  <si>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</si>
  <si>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</si>
  <si>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</si>
  <si>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</si>
  <si>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</si>
  <si>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</si>
  <si>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</si>
  <si>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</si>
  <si>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</si>
  <si>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</si>
  <si>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</si>
  <si>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</si>
  <si>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</si>
  <si>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</si>
  <si>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</si>
  <si>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</si>
  <si>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</si>
  <si>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</si>
  <si>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</si>
  <si>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</si>
  <si>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</si>
  <si>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</si>
  <si>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</si>
  <si>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</si>
  <si>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</si>
  <si>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</si>
  <si>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</si>
  <si>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</si>
  <si>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</si>
  <si>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</si>
  <si>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</si>
  <si>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</si>
  <si>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</si>
  <si>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</si>
  <si>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</si>
  <si>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</si>
  <si>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</si>
  <si>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</si>
  <si>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</si>
  <si>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</si>
  <si>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</si>
  <si>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</si>
  <si>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</si>
  <si>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</si>
  <si>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</si>
  <si>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</si>
  <si>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</si>
  <si>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</si>
  <si>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</si>
  <si>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</si>
  <si>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</si>
  <si>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</si>
  <si>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</si>
  <si>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</si>
  <si>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</si>
  <si>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</si>
  <si>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</si>
  <si>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</si>
  <si>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</si>
  <si>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</si>
  <si>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</si>
  <si>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</si>
  <si>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</si>
  <si>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</si>
  <si>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</si>
  <si>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</si>
  <si>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</si>
  <si>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</si>
  <si>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</si>
  <si>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</si>
  <si>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</si>
  <si>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</si>
  <si>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</si>
  <si>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</si>
  <si>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</si>
  <si>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</si>
  <si>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</si>
  <si>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</si>
  <si>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</si>
  <si>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</si>
  <si>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</si>
  <si>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</si>
  <si>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</si>
  <si>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</si>
  <si>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</si>
  <si>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</si>
  <si>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</si>
  <si>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</si>
  <si>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</si>
  <si>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</si>
  <si>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</si>
  <si>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</si>
  <si>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</si>
  <si>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</si>
  <si>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</si>
  <si>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</si>
  <si>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</si>
  <si>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</si>
  <si>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</si>
  <si>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</si>
  <si>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</si>
  <si>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</si>
  <si>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</si>
  <si>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</si>
  <si>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</si>
  <si>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</si>
  <si>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</si>
  <si>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</si>
  <si>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</si>
  <si>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</si>
  <si>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</si>
  <si>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</si>
  <si>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</si>
  <si>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</si>
  <si>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</si>
  <si>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</si>
  <si>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</si>
  <si>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</si>
  <si>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</si>
  <si>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</si>
  <si>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</si>
  <si>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</si>
  <si>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</si>
  <si>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</si>
  <si>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</si>
  <si>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</si>
  <si>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</si>
  <si>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</si>
  <si>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</si>
  <si>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</si>
  <si>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</si>
  <si>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</si>
  <si>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</si>
  <si>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</si>
  <si>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</si>
  <si>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</si>
  <si>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</si>
  <si>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</si>
  <si>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</si>
  <si>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</si>
  <si>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</si>
  <si>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</si>
  <si>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</si>
  <si>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</si>
  <si>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</si>
  <si>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</si>
  <si>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</si>
  <si>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</si>
  <si>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</si>
  <si>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</si>
  <si>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</si>
  <si>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</si>
  <si>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</si>
  <si>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</si>
  <si>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</si>
  <si>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</si>
  <si>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</si>
  <si>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</si>
  <si>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</si>
  <si>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</si>
  <si>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</si>
  <si>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</si>
  <si>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</si>
  <si>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</si>
  <si>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</si>
  <si>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</si>
  <si>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</si>
  <si>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</si>
  <si>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</si>
  <si>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</si>
  <si>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</si>
  <si>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</si>
  <si>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</si>
  <si>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</si>
  <si>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</si>
  <si>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</si>
  <si>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</si>
  <si>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</si>
  <si>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</si>
  <si>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</si>
  <si>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</si>
  <si>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</si>
  <si>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</si>
  <si>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</si>
  <si>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</si>
  <si>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</si>
  <si>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</si>
  <si>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</si>
  <si>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</si>
  <si>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</si>
  <si>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</si>
  <si>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</si>
  <si>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</si>
  <si>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</si>
  <si>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</si>
  <si>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</si>
  <si>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</si>
  <si>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</si>
  <si>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</si>
  <si>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</si>
  <si>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</si>
  <si>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</si>
  <si>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</si>
  <si>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</si>
  <si>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</si>
  <si>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</si>
  <si>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</si>
  <si>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</si>
  <si>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</si>
  <si>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</si>
  <si>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</si>
  <si>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</si>
  <si>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</si>
  <si>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</si>
  <si>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</si>
  <si>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</si>
  <si>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</si>
  <si>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</si>
  <si>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</si>
  <si>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</si>
  <si>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</si>
  <si>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</si>
  <si>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</si>
  <si>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</si>
  <si>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</si>
  <si>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</si>
  <si>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</si>
  <si>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</si>
  <si>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</si>
  <si>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</si>
  <si>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</si>
  <si>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</si>
  <si>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</si>
  <si>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</si>
  <si>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</si>
  <si>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</si>
  <si>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</si>
  <si>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</si>
  <si>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</si>
  <si>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</si>
  <si>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</si>
  <si>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</si>
  <si>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</si>
  <si>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</si>
  <si>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</si>
  <si>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</si>
  <si>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</si>
  <si>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</si>
  <si>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</si>
  <si>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</si>
  <si>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</si>
  <si>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</si>
  <si>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</si>
  <si>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</si>
  <si>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</si>
  <si>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</si>
  <si>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</si>
  <si>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</si>
  <si>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</si>
  <si>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</si>
  <si>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</si>
  <si>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</si>
  <si>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</si>
  <si>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</si>
  <si>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</si>
  <si>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</si>
  <si>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</si>
  <si>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</si>
  <si>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</si>
  <si>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</si>
  <si>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</si>
  <si>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</si>
  <si>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</si>
  <si>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</si>
  <si>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</si>
  <si>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</si>
  <si>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</si>
  <si>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</si>
  <si>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</si>
  <si>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</si>
  <si>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</si>
  <si>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</si>
  <si>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</si>
  <si>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</si>
  <si>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</si>
  <si>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</si>
  <si>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</si>
  <si>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</si>
  <si>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</si>
  <si>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</si>
  <si>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</si>
  <si>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</si>
  <si>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</si>
  <si>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</si>
  <si>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</si>
  <si>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</si>
  <si>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</si>
  <si>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</si>
  <si>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</si>
  <si>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</si>
  <si>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</si>
  <si>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</si>
  <si>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</si>
  <si>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</si>
  <si>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</si>
  <si>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</si>
  <si>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</si>
  <si>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</si>
  <si>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</si>
  <si>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</si>
  <si>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</si>
  <si>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</si>
  <si>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</si>
  <si>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</si>
  <si>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</si>
  <si>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</si>
  <si>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</si>
  <si>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</si>
  <si>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</si>
  <si>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</si>
  <si>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</si>
  <si>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</si>
  <si>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</si>
  <si>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</si>
  <si>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</si>
  <si>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</si>
  <si>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</si>
  <si>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</si>
  <si>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</si>
  <si>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</si>
  <si>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</si>
  <si>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</si>
  <si>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</si>
  <si>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</si>
  <si>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</si>
  <si>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</si>
  <si>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</si>
  <si>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</si>
  <si>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</si>
  <si>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</si>
  <si>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</si>
  <si>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</si>
  <si>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</si>
  <si>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</si>
  <si>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</si>
  <si>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</si>
  <si>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</si>
  <si>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</si>
  <si>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</si>
  <si>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</si>
  <si>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</si>
  <si>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</si>
  <si>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</si>
  <si>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</si>
  <si>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</si>
  <si>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</si>
  <si>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</si>
  <si>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</si>
  <si>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</si>
  <si>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</si>
  <si>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</si>
  <si>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</si>
  <si>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</si>
  <si>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</si>
  <si>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</si>
  <si>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</si>
  <si>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</si>
  <si>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</si>
  <si>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</si>
  <si>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</si>
  <si>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</si>
  <si>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</si>
  <si>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</si>
  <si>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</si>
  <si>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</si>
  <si>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</si>
  <si>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</si>
  <si>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</si>
  <si>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</si>
  <si>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</si>
  <si>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</si>
  <si>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</si>
  <si>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</si>
  <si>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</si>
  <si>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</si>
  <si>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</si>
  <si>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</si>
  <si>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</si>
  <si>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</si>
  <si>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</si>
  <si>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</si>
  <si>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</si>
  <si>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</si>
  <si>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</si>
  <si>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</si>
  <si>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</si>
  <si>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</si>
  <si>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</si>
  <si>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</si>
  <si>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</si>
  <si>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</si>
  <si>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</si>
  <si>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</si>
  <si>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</si>
  <si>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</si>
  <si>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</si>
  <si>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</si>
  <si>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</si>
  <si>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</si>
  <si>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</si>
  <si>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</si>
  <si>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</si>
  <si>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</si>
  <si>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</si>
  <si>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</si>
  <si>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</si>
  <si>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</si>
  <si>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</si>
  <si>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</si>
  <si>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</si>
  <si>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</si>
  <si>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</si>
  <si>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</si>
  <si>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</si>
  <si>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</si>
  <si>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</si>
  <si>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</si>
  <si>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</si>
  <si>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</si>
  <si>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</si>
  <si>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</si>
  <si>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</si>
  <si>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</si>
  <si>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</si>
  <si>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</si>
  <si>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</si>
  <si>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</si>
  <si>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</si>
  <si>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</si>
  <si>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</si>
  <si>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</si>
  <si>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</si>
  <si>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</si>
  <si>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</si>
  <si>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</si>
  <si>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</si>
  <si>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</si>
  <si>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</si>
  <si>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</si>
  <si>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</si>
  <si>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</si>
  <si>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</si>
  <si>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</si>
  <si>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</si>
  <si>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</si>
  <si>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</si>
  <si>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</si>
  <si>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</si>
  <si>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</si>
  <si>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</si>
  <si>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</si>
  <si>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</si>
  <si>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</si>
  <si>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</si>
  <si>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</si>
  <si>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</si>
  <si>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</si>
  <si>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</si>
  <si>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</si>
  <si>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</si>
  <si>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</si>
  <si>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</si>
  <si>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</si>
  <si>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</si>
  <si>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</si>
  <si>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</si>
  <si>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</si>
  <si>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</si>
  <si>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</si>
  <si>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</si>
  <si>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</si>
  <si>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</si>
  <si>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</si>
  <si>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</si>
  <si>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</si>
  <si>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</si>
  <si>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</si>
  <si>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</si>
  <si>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</si>
  <si>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</si>
  <si>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</si>
  <si>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</si>
  <si>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</si>
  <si>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</si>
  <si>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</si>
  <si>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</si>
  <si>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</si>
  <si>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</si>
  <si>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</si>
  <si>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</si>
  <si>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</si>
  <si>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</si>
  <si>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</si>
  <si>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</si>
  <si>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</si>
  <si>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</si>
  <si>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</si>
  <si>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</si>
  <si>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</si>
  <si>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</si>
  <si>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</si>
  <si>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</si>
  <si>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</si>
  <si>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</si>
  <si>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</si>
  <si>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</si>
  <si>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</si>
  <si>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</si>
  <si>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</si>
  <si>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</si>
  <si>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</si>
  <si>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</si>
  <si>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</si>
  <si>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</si>
  <si>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</si>
  <si>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</si>
  <si>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</si>
  <si>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</si>
  <si>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</si>
  <si>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</si>
  <si>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</si>
  <si>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</si>
  <si>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</si>
  <si>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</si>
  <si>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</si>
  <si>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</si>
  <si>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</si>
  <si>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</si>
  <si>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</si>
  <si>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</si>
  <si>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</si>
  <si>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</si>
  <si>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</si>
  <si>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</si>
  <si>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</si>
  <si>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</si>
  <si>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</si>
  <si>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</si>
  <si>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</si>
  <si>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</si>
  <si>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</si>
  <si>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</si>
  <si>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</si>
  <si>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</si>
  <si>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</si>
  <si>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</si>
  <si>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</si>
  <si>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</si>
  <si>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</si>
  <si>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</si>
  <si>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</si>
  <si>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</si>
  <si>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</si>
  <si>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</si>
  <si>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</si>
  <si>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</si>
  <si>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</si>
  <si>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</si>
  <si>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</si>
  <si>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</si>
  <si>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</si>
  <si>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</si>
  <si>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</si>
  <si>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</si>
  <si>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</si>
  <si>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</si>
  <si>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</si>
  <si>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</si>
  <si>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</si>
  <si>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</si>
  <si>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</si>
  <si>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</si>
  <si>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</si>
  <si>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</si>
  <si>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</si>
  <si>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</si>
  <si>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</si>
  <si>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</si>
  <si>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</si>
  <si>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</si>
  <si>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</si>
  <si>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</si>
  <si>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</si>
  <si>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</si>
  <si>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</si>
  <si>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</si>
  <si>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</si>
  <si>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</si>
  <si>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</si>
  <si>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</si>
  <si>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</si>
  <si>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</si>
  <si>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</si>
  <si>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</si>
  <si>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</si>
  <si>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</si>
  <si>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</si>
  <si>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</si>
  <si>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</si>
  <si>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</si>
  <si>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</si>
  <si>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</si>
  <si>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</si>
  <si>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</si>
  <si>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</si>
  <si>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</si>
  <si>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</si>
  <si>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</si>
  <si>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</si>
  <si>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</si>
  <si>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</si>
  <si>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</si>
  <si>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</si>
  <si>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</si>
  <si>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</si>
  <si>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</si>
  <si>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</si>
  <si>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</si>
  <si>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</si>
  <si>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</si>
  <si>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</si>
  <si>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</si>
  <si>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</si>
  <si>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</si>
  <si>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</si>
  <si>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</si>
  <si>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</si>
  <si>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</si>
  <si>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</si>
  <si>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</si>
  <si>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</si>
  <si>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</si>
  <si>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</si>
  <si>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</si>
  <si>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</si>
  <si>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</si>
  <si>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</si>
  <si>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</si>
  <si>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</si>
  <si>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</si>
  <si>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</si>
  <si>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</si>
  <si>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</si>
  <si>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</si>
  <si>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</si>
  <si>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</si>
  <si>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</si>
  <si>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</si>
  <si>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</si>
  <si>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</si>
  <si>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</si>
  <si>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</si>
  <si>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</si>
  <si>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</si>
  <si>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</si>
  <si>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</si>
  <si>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</si>
  <si>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</si>
  <si>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</si>
  <si>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</si>
  <si>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</si>
  <si>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</si>
  <si>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</si>
  <si>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</si>
  <si>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</si>
  <si>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</si>
  <si>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</si>
  <si>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</si>
  <si>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</si>
  <si>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</si>
  <si>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</si>
  <si>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</si>
  <si>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</si>
  <si>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</si>
  <si>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</si>
  <si>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</si>
  <si>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</si>
  <si>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</si>
  <si>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</si>
  <si>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</si>
  <si>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</si>
  <si>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</si>
  <si>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</si>
  <si>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</si>
  <si>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</si>
  <si>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</si>
  <si>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</si>
  <si>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</si>
  <si>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</si>
  <si>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</si>
  <si>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</si>
  <si>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</si>
  <si>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</si>
  <si>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</si>
  <si>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</si>
  <si>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</si>
  <si>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</si>
  <si>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</si>
  <si>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</si>
  <si>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</si>
  <si>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</si>
  <si>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</si>
  <si>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</si>
  <si>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</si>
  <si>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</si>
  <si>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</si>
  <si>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</si>
  <si>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</si>
  <si>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</si>
  <si>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</si>
  <si>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</si>
  <si>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</si>
  <si>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</si>
  <si>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</si>
  <si>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</si>
  <si>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</si>
  <si>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</si>
  <si>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</si>
  <si>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</si>
  <si>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</si>
  <si>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</si>
  <si>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</si>
  <si>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</si>
  <si>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</si>
  <si>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</si>
  <si>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</si>
  <si>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</si>
  <si>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</si>
  <si>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</si>
  <si>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</si>
  <si>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</si>
  <si>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</si>
  <si>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</si>
  <si>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</si>
  <si>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</si>
  <si>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</si>
  <si>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</si>
  <si>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</si>
  <si>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</si>
  <si>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</si>
  <si>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</si>
  <si>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</si>
  <si>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</si>
  <si>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</si>
  <si>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</si>
  <si>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</si>
  <si>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</si>
  <si>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</si>
  <si>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</si>
  <si>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</si>
  <si>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</si>
  <si>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</si>
  <si>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</si>
  <si>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</si>
  <si>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</si>
  <si>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</si>
  <si>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</si>
  <si>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</si>
  <si>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</si>
  <si>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</si>
  <si>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</si>
  <si>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</si>
  <si>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</si>
  <si>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</si>
  <si>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</si>
  <si>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</si>
  <si>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</si>
  <si>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</si>
  <si>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</si>
  <si>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</si>
  <si>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</si>
  <si>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</si>
  <si>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</si>
  <si>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</si>
  <si>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</si>
  <si>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</si>
  <si>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</si>
  <si>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</si>
  <si>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</si>
  <si>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</si>
  <si>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</si>
  <si>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</si>
  <si>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</si>
  <si>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</si>
  <si>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</si>
  <si>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</si>
  <si>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</si>
  <si>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</si>
  <si>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</si>
  <si>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</si>
  <si>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</si>
  <si>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</si>
  <si>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</si>
  <si>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</si>
  <si>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</si>
  <si>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</si>
  <si>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</si>
  <si>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</si>
  <si>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</si>
  <si>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</si>
  <si>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</si>
  <si>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</si>
  <si>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</si>
  <si>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</si>
  <si>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</si>
  <si>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</si>
  <si>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</si>
  <si>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</si>
  <si>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</si>
  <si>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</si>
  <si>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</si>
  <si>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</si>
  <si>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</si>
  <si>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</si>
  <si>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</si>
  <si>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</si>
  <si>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</si>
  <si>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</si>
  <si>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</si>
  <si>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</si>
  <si>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</si>
  <si>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</si>
  <si>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</si>
  <si>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</si>
  <si>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</si>
  <si>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</si>
  <si>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</si>
  <si>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</si>
  <si>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</si>
  <si>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</si>
  <si>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</si>
  <si>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</si>
  <si>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</si>
  <si>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</si>
  <si>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</si>
  <si>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</si>
  <si>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</si>
  <si>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</si>
  <si>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</si>
  <si>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</si>
  <si>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</si>
  <si>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</si>
  <si>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</si>
  <si>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</si>
  <si>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</si>
  <si>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</si>
  <si>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</si>
  <si>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</si>
  <si>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</si>
  <si>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</si>
  <si>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</si>
  <si>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</si>
  <si>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</si>
  <si>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</si>
  <si>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</si>
  <si>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</si>
  <si>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</si>
  <si>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</si>
  <si>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</si>
  <si>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</si>
  <si>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</si>
  <si>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</si>
  <si>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</si>
  <si>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</si>
  <si>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</si>
  <si>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</si>
  <si>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</si>
  <si>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</si>
  <si>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</si>
  <si>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</si>
  <si>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</si>
  <si>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</si>
  <si>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</si>
  <si>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</si>
  <si>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</si>
  <si>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</si>
  <si>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</si>
  <si>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</si>
  <si>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</si>
  <si>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</si>
  <si>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</si>
  <si>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</si>
  <si>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</si>
  <si>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</si>
  <si>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</si>
  <si>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</si>
  <si>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</si>
  <si>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</si>
  <si>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</si>
  <si>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</si>
  <si>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</si>
  <si>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</si>
  <si>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</si>
  <si>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</si>
  <si>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</si>
  <si>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</si>
  <si>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</si>
  <si>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</si>
  <si>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</si>
  <si>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</si>
  <si>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</si>
  <si>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</si>
  <si>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</si>
  <si>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</si>
  <si>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</si>
  <si>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</si>
  <si>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</si>
  <si>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</si>
  <si>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</si>
  <si>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</si>
  <si>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</si>
  <si>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</si>
  <si>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</si>
  <si>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</si>
  <si>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</si>
  <si>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</si>
  <si>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</si>
  <si>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</si>
  <si>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</si>
  <si>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</si>
  <si>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</si>
  <si>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</si>
  <si>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</si>
  <si>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</si>
  <si>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</si>
  <si>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</si>
  <si>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</si>
  <si>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</si>
  <si>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</si>
  <si>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</si>
  <si>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</si>
  <si>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</si>
  <si>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</si>
  <si>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</si>
  <si>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</si>
  <si>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</si>
  <si>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</si>
  <si>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</si>
  <si>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</si>
  <si>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</si>
  <si>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</si>
  <si>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</si>
  <si>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</si>
  <si>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</si>
  <si>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</si>
  <si>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</si>
  <si>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</si>
  <si>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</si>
  <si>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</si>
  <si>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</si>
  <si>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</si>
  <si>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</si>
  <si>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</si>
  <si>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</si>
  <si>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</si>
  <si>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</si>
  <si>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</si>
  <si>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</si>
  <si>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</si>
  <si>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</si>
  <si>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</si>
  <si>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</si>
  <si>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</si>
  <si>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</si>
  <si>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</si>
  <si>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</si>
  <si>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</si>
  <si>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</si>
  <si>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</si>
  <si>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</si>
  <si>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</si>
  <si>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</si>
  <si>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</si>
  <si>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</si>
  <si>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</si>
  <si>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</si>
  <si>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</si>
  <si>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</si>
  <si>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</si>
  <si>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</si>
  <si>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</si>
  <si>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</si>
  <si>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</si>
  <si>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</si>
  <si>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</si>
  <si>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</si>
  <si>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</si>
  <si>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</si>
  <si>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</si>
  <si>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</si>
  <si>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</si>
  <si>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</si>
  <si>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</si>
  <si>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</si>
  <si>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</si>
  <si>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</si>
  <si>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</si>
  <si>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</si>
  <si>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</si>
  <si>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</si>
  <si>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</si>
  <si>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</si>
  <si>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</si>
  <si>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</si>
  <si>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</si>
  <si>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</si>
  <si>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</si>
  <si>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</si>
  <si>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</si>
  <si>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</si>
  <si>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</si>
  <si>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</si>
  <si>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</si>
  <si>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</si>
  <si>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</si>
  <si>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</si>
  <si>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</si>
  <si>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</si>
  <si>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</si>
  <si>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</si>
  <si>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</si>
  <si>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</si>
  <si>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</si>
  <si>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</si>
  <si>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</si>
  <si>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</si>
  <si>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</si>
  <si>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</si>
  <si>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</si>
  <si>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</si>
  <si>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</si>
  <si>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</si>
  <si>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</si>
  <si>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</si>
  <si>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</si>
  <si>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</si>
  <si>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</si>
  <si>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</si>
  <si>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</si>
  <si>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</si>
  <si>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</si>
  <si>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</si>
  <si>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</si>
  <si>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</si>
  <si>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</si>
  <si>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</si>
  <si>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</si>
  <si>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</si>
  <si>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</si>
  <si>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</si>
  <si>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</si>
  <si>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</si>
  <si>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</si>
  <si>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</si>
  <si>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</si>
  <si>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</si>
  <si>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</si>
  <si>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</si>
  <si>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</si>
  <si>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</si>
  <si>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</si>
  <si>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</si>
  <si>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</si>
  <si>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</si>
  <si>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</si>
  <si>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</si>
  <si>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</si>
  <si>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</si>
  <si>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</si>
  <si>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</si>
  <si>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</si>
  <si>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</si>
  <si>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</si>
  <si>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</si>
  <si>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</si>
  <si>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</si>
  <si>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</si>
  <si>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</si>
  <si>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</si>
  <si>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</si>
  <si>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</si>
  <si>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</si>
  <si>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</si>
  <si>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</si>
  <si>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</si>
  <si>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</si>
  <si>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</si>
  <si>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</si>
  <si>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</si>
  <si>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</si>
  <si>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</si>
  <si>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</si>
  <si>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</si>
  <si>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</si>
  <si>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</si>
  <si>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</si>
  <si>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</si>
  <si>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</si>
  <si>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</si>
  <si>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</si>
  <si>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</si>
  <si>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</si>
  <si>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</si>
  <si>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</si>
  <si>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</si>
  <si>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</si>
  <si>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</si>
  <si>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</si>
  <si>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</si>
  <si>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</si>
  <si>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</si>
  <si>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</si>
  <si>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</si>
  <si>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</si>
  <si>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</si>
  <si>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</si>
  <si>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</si>
  <si>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</si>
  <si>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</si>
  <si>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</si>
  <si>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</si>
  <si>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</si>
  <si>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</si>
  <si>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</si>
  <si>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</si>
  <si>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</si>
  <si>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</si>
  <si>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</si>
  <si>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</si>
  <si>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</si>
  <si>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</si>
  <si>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</si>
  <si>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</si>
  <si>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</si>
  <si>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</si>
  <si>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</si>
  <si>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</si>
  <si>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</si>
  <si>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</si>
  <si>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</si>
  <si>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</si>
  <si>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</si>
  <si>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</si>
  <si>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</si>
  <si>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</si>
  <si>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</si>
  <si>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</si>
  <si>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</si>
  <si>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</si>
  <si>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</si>
  <si>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</si>
  <si>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</si>
  <si>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</si>
  <si>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</si>
  <si>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</si>
  <si>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</si>
  <si>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</si>
  <si>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</si>
  <si>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</si>
  <si>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</si>
  <si>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</si>
  <si>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</si>
  <si>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</si>
  <si>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</si>
  <si>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</si>
  <si>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</si>
  <si>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</si>
  <si>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</si>
  <si>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</si>
  <si>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</si>
  <si>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</si>
  <si>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</si>
  <si>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</si>
  <si>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</si>
  <si>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</si>
  <si>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</si>
  <si>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</si>
  <si>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</si>
  <si>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</si>
  <si>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</si>
  <si>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</si>
  <si>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</si>
  <si>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</si>
  <si>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</si>
  <si>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</si>
  <si>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</si>
  <si>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</si>
  <si>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</si>
  <si>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</si>
  <si>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</si>
  <si>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</si>
  <si>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</si>
  <si>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</si>
  <si>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</si>
  <si>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</si>
  <si>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</si>
  <si>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</si>
  <si>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</si>
  <si>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</si>
  <si>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</si>
  <si>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</si>
  <si>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</si>
  <si>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</si>
  <si>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</si>
  <si>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</si>
  <si>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</si>
  <si>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</si>
  <si>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</si>
  <si>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</si>
  <si>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</si>
  <si>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</si>
  <si>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</si>
  <si>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</si>
  <si>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</si>
  <si>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</si>
  <si>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</si>
  <si>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</si>
  <si>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</si>
  <si>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</si>
  <si>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</si>
  <si>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</si>
  <si>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</si>
  <si>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</si>
  <si>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</si>
  <si>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</si>
  <si>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</si>
  <si>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</si>
  <si>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</si>
  <si>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</si>
  <si>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</si>
  <si>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</si>
  <si>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</si>
  <si>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</si>
  <si>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</si>
  <si>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</si>
  <si>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</si>
  <si>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</si>
  <si>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</si>
  <si>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</si>
  <si>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</si>
  <si>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</si>
  <si>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</si>
  <si>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</si>
  <si>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</si>
  <si>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</si>
  <si>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</si>
  <si>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</si>
  <si>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</si>
  <si>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</si>
  <si>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</si>
  <si>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</si>
  <si>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</si>
  <si>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</si>
  <si>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</si>
  <si>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</si>
  <si>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</si>
  <si>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</si>
  <si>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</si>
  <si>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</si>
  <si>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</si>
  <si>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</si>
  <si>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</si>
  <si>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</si>
  <si>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</si>
  <si>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</si>
  <si>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</si>
  <si>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</si>
  <si>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</si>
  <si>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</si>
  <si>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</si>
  <si>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</si>
  <si>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</si>
  <si>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</si>
  <si>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</si>
  <si>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</si>
  <si>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</si>
  <si>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</si>
  <si>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</si>
  <si>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</si>
  <si>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</si>
  <si>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</si>
  <si>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</si>
  <si>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</si>
  <si>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</si>
  <si>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</si>
  <si>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</si>
  <si>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</si>
  <si>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</si>
  <si>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</si>
  <si>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</si>
  <si>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</si>
  <si>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</si>
  <si>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</si>
  <si>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</si>
  <si>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</si>
  <si>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</si>
  <si>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</si>
  <si>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</si>
  <si>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</si>
  <si>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</si>
  <si>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</si>
  <si>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</si>
  <si>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</si>
  <si>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</si>
  <si>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</si>
  <si>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</si>
  <si>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</si>
  <si>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</si>
  <si>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</si>
  <si>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</si>
  <si>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</si>
  <si>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</si>
  <si>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</si>
  <si>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</si>
  <si>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</si>
  <si>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</si>
  <si>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</si>
  <si>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</si>
  <si>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</si>
  <si>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</si>
  <si>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</si>
  <si>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</si>
  <si>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</si>
  <si>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</si>
  <si>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</si>
  <si>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</si>
  <si>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</si>
  <si>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</si>
  <si>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</si>
  <si>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</si>
  <si>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</si>
  <si>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</si>
  <si>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</si>
  <si>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</si>
  <si>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</si>
  <si>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</si>
  <si>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</si>
  <si>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</si>
  <si>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</si>
  <si>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</si>
  <si>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</si>
  <si>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</si>
  <si>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</si>
  <si>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</si>
  <si>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</si>
  <si>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</si>
  <si>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</si>
  <si>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</si>
  <si>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</si>
  <si>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</si>
  <si>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</si>
  <si>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</si>
  <si>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</si>
  <si>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</si>
  <si>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</si>
  <si>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</si>
  <si>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</si>
  <si>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</si>
  <si>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</si>
  <si>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</si>
  <si>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</si>
  <si>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</si>
  <si>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</si>
  <si>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</si>
  <si>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</si>
  <si>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</si>
  <si>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</si>
  <si>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</si>
  <si>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</si>
  <si>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</si>
  <si>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</si>
  <si>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</si>
  <si>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</si>
  <si>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</si>
  <si>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</si>
  <si>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</si>
  <si>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</si>
  <si>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</si>
  <si>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</si>
  <si>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</si>
  <si>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</si>
  <si>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</si>
  <si>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</si>
  <si>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</si>
  <si>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</si>
  <si>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</si>
  <si>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</si>
  <si>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</si>
  <si>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</si>
  <si>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</si>
  <si>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</si>
  <si>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</si>
  <si>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</si>
  <si>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</si>
  <si>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</si>
  <si>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</si>
  <si>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</si>
  <si>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</si>
  <si>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</si>
  <si>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</si>
  <si>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</si>
  <si>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</si>
  <si>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</si>
  <si>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</si>
  <si>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</si>
  <si>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</si>
  <si>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</si>
  <si>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</si>
  <si>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</si>
  <si>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</si>
  <si>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</si>
  <si>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</si>
  <si>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</si>
  <si>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</si>
  <si>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</si>
  <si>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</si>
  <si>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</si>
  <si>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</si>
  <si>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</si>
  <si>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</si>
  <si>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</si>
  <si>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</si>
  <si>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</si>
  <si>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</si>
  <si>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</si>
  <si>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</si>
  <si>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</si>
  <si>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</si>
  <si>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</si>
  <si>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</si>
  <si>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</si>
  <si>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</si>
  <si>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</si>
  <si>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</si>
  <si>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</si>
  <si>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</si>
  <si>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</si>
  <si>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</si>
  <si>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</si>
  <si>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</si>
  <si>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</si>
  <si>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</si>
  <si>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</si>
  <si>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</si>
  <si>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</si>
  <si>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</si>
  <si>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</si>
  <si>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</si>
  <si>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</si>
  <si>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</si>
  <si>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</si>
  <si>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</si>
  <si>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</si>
  <si>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</si>
  <si>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</si>
  <si>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</si>
  <si>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</si>
  <si>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</si>
  <si>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</si>
  <si>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</si>
  <si>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</si>
  <si>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</si>
  <si>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</si>
  <si>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</si>
  <si>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</si>
  <si>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</si>
  <si>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</si>
  <si>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</si>
  <si>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</si>
  <si>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</si>
  <si>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</si>
  <si>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</si>
  <si>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</si>
  <si>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</si>
  <si>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</si>
  <si>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</si>
  <si>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</si>
  <si>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</si>
  <si>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</si>
  <si>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</si>
  <si>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</si>
  <si>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</si>
  <si>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</si>
  <si>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</si>
  <si>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</si>
  <si>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</si>
  <si>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</si>
  <si>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</si>
  <si>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</si>
  <si>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</si>
  <si>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</si>
  <si>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</si>
  <si>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</si>
  <si>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</si>
  <si>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</si>
  <si>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</si>
  <si>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</si>
  <si>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</si>
  <si>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</si>
  <si>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</si>
  <si>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</si>
  <si>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</si>
  <si>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</si>
  <si>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</si>
  <si>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</si>
  <si>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</si>
  <si>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</si>
  <si>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</si>
  <si>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</si>
  <si>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</si>
  <si>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</si>
  <si>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</si>
  <si>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</si>
  <si>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</si>
  <si>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</si>
  <si>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</si>
  <si>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</si>
  <si>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</si>
  <si>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</si>
  <si>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</si>
  <si>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</si>
  <si>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</si>
  <si>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</si>
  <si>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</si>
  <si>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</si>
  <si>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</si>
  <si>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</si>
  <si>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</si>
  <si>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</si>
  <si>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</si>
  <si>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</si>
  <si>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</si>
  <si>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</si>
  <si>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</si>
  <si>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</si>
  <si>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</si>
  <si>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</si>
  <si>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</si>
  <si>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</si>
  <si>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</si>
  <si>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</si>
  <si>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</si>
  <si>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</si>
  <si>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</si>
  <si>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</si>
  <si>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</si>
  <si>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</si>
  <si>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</si>
  <si>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</si>
  <si>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</si>
  <si>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</si>
  <si>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</si>
  <si>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</si>
  <si>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</si>
  <si>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</si>
  <si>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</si>
  <si>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</si>
  <si>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</si>
  <si>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</si>
  <si>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</si>
  <si>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</si>
  <si>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</si>
  <si>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</si>
  <si>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</si>
  <si>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</si>
  <si>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</si>
  <si>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</si>
  <si>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</si>
  <si>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</si>
  <si>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</si>
  <si>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</si>
  <si>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</si>
  <si>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</si>
  <si>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</si>
  <si>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</si>
  <si>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</si>
  <si>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</si>
  <si>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</si>
  <si>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</si>
  <si>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</si>
  <si>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</si>
  <si>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</si>
  <si>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</si>
  <si>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</si>
  <si>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</si>
  <si>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</si>
  <si>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</si>
  <si>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</si>
  <si>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</si>
  <si>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</si>
  <si>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</si>
  <si>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</si>
  <si>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</si>
  <si>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</si>
  <si>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</si>
  <si>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</si>
  <si>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</si>
  <si>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</si>
  <si>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</si>
  <si>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</si>
  <si>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</si>
  <si>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</si>
  <si>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</si>
  <si>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</si>
  <si>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</si>
  <si>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</si>
  <si>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</si>
  <si>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</si>
  <si>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</si>
  <si>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</si>
  <si>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</si>
  <si>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</si>
  <si>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</si>
  <si>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</si>
  <si>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</si>
  <si>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</si>
  <si>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</si>
  <si>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</si>
  <si>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</si>
  <si>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</si>
  <si>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</si>
  <si>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</si>
  <si>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</si>
  <si>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</si>
  <si>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</si>
  <si>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</si>
  <si>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</si>
  <si>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</si>
  <si>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</si>
  <si>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</si>
  <si>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</si>
  <si>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</si>
  <si>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</si>
  <si>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</si>
  <si>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</si>
  <si>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</si>
  <si>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</si>
  <si>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</si>
  <si>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</si>
  <si>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</si>
  <si>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</si>
  <si>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</si>
  <si>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</si>
  <si>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</si>
  <si>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</si>
  <si>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</si>
  <si>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</si>
  <si>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</si>
  <si>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</si>
  <si>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</si>
  <si>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</si>
  <si>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</si>
  <si>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</si>
  <si>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</si>
  <si>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</si>
  <si>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</si>
  <si>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</si>
  <si>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</si>
  <si>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</si>
  <si>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</si>
  <si>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</si>
  <si>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</si>
  <si>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</si>
  <si>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</si>
  <si>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</si>
  <si>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</si>
  <si>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</si>
  <si>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</si>
  <si>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</si>
  <si>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</si>
  <si>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</si>
  <si>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</si>
  <si>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</si>
  <si>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</si>
  <si>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</si>
  <si>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</si>
  <si>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</si>
  <si>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</si>
  <si>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</si>
  <si>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</si>
  <si>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</si>
  <si>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</si>
  <si>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</si>
  <si>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</si>
  <si>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</si>
  <si>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</si>
  <si>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</si>
  <si>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</si>
  <si>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</si>
  <si>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</si>
  <si>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</si>
  <si>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</si>
  <si>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</si>
  <si>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</si>
  <si>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</si>
  <si>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</si>
  <si>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</si>
  <si>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</si>
  <si>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</si>
  <si>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</si>
  <si>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</si>
  <si>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</si>
  <si>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</si>
  <si>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</si>
  <si>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</si>
  <si>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</si>
  <si>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</si>
  <si>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</si>
  <si>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</si>
  <si>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</si>
  <si>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</si>
  <si>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</si>
  <si>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</si>
  <si>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</si>
  <si>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</si>
  <si>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</si>
  <si>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</si>
  <si>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</si>
  <si>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</si>
  <si>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</si>
  <si>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</si>
  <si>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</si>
  <si>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</si>
  <si>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</si>
  <si>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</si>
  <si>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</si>
  <si>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</si>
  <si>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</si>
  <si>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</si>
  <si>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</si>
  <si>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</si>
  <si>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</si>
  <si>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</si>
  <si>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</si>
  <si>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</si>
  <si>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</si>
  <si>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</si>
  <si>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</si>
  <si>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</si>
  <si>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</si>
  <si>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</si>
  <si>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</si>
  <si>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</si>
  <si>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</si>
  <si>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</si>
  <si>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</si>
  <si>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</si>
  <si>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</si>
  <si>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</si>
  <si>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</si>
  <si>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</si>
  <si>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</si>
  <si>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</si>
  <si>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</si>
  <si>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</si>
  <si>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</si>
  <si>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</si>
  <si>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</si>
  <si>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</si>
  <si>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</si>
  <si>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</si>
  <si>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</si>
  <si>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</si>
  <si>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</si>
  <si>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</si>
  <si>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</si>
  <si>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</si>
  <si>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</si>
  <si>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</si>
  <si>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</si>
  <si>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</si>
  <si>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</si>
  <si>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</si>
  <si>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</si>
  <si>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</si>
  <si>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</si>
  <si>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</si>
  <si>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</si>
  <si>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</si>
  <si>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</si>
  <si>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</si>
  <si>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</si>
  <si>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</si>
  <si>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</si>
  <si>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</si>
  <si>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</si>
  <si>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</si>
  <si>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</si>
  <si>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</si>
  <si>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</si>
  <si>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</si>
  <si>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</si>
  <si>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</si>
  <si>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</si>
  <si>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</si>
  <si>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</si>
  <si>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</si>
  <si>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</si>
  <si>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</si>
  <si>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</si>
  <si>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</si>
  <si>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</si>
  <si>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</si>
  <si>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</si>
  <si>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</si>
  <si>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</si>
  <si>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</si>
  <si>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</si>
  <si>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</si>
  <si>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</si>
  <si>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</si>
  <si>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</si>
  <si>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</si>
  <si>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</si>
  <si>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</si>
  <si>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</si>
  <si>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</si>
  <si>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</si>
  <si>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</si>
  <si>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</si>
  <si>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</si>
  <si>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</si>
  <si>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</si>
  <si>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</si>
  <si>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</si>
  <si>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</si>
  <si>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</si>
  <si>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</si>
  <si>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</si>
  <si>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</si>
  <si>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</si>
  <si>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</si>
  <si>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</si>
  <si>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</si>
  <si>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</si>
  <si>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</si>
  <si>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</si>
  <si>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</si>
  <si>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</si>
  <si>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</si>
  <si>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</si>
  <si>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</si>
  <si>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</si>
  <si>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</si>
  <si>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</si>
  <si>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</si>
  <si>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</si>
  <si>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</si>
  <si>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</si>
  <si>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</si>
  <si>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</si>
  <si>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</si>
  <si>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</si>
  <si>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</si>
  <si>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</si>
  <si>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</si>
  <si>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</si>
  <si>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</si>
  <si>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</si>
  <si>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</si>
  <si>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</si>
  <si>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</si>
  <si>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</si>
  <si>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</si>
  <si>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</si>
  <si>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</si>
  <si>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</si>
  <si>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</si>
  <si>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</si>
  <si>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</si>
  <si>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</si>
  <si>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</si>
  <si>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</si>
  <si>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</si>
  <si>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</si>
  <si>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</si>
  <si>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</si>
  <si>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</si>
  <si>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</si>
  <si>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</si>
  <si>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</si>
  <si>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</si>
  <si>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</si>
  <si>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</si>
  <si>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</si>
  <si>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</si>
  <si>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</si>
  <si>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</si>
  <si>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</si>
  <si>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</si>
  <si>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</si>
  <si>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</si>
  <si>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</si>
  <si>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</si>
  <si>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</si>
  <si>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</si>
  <si>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</si>
  <si>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</si>
  <si>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</si>
  <si>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</si>
  <si>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</si>
  <si>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</si>
  <si>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</si>
  <si>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</si>
  <si>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</si>
  <si>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</si>
  <si>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</si>
  <si>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</si>
  <si>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</si>
  <si>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</si>
  <si>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</si>
  <si>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</si>
  <si>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</si>
  <si>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</si>
  <si>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</si>
  <si>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</si>
  <si>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</si>
  <si>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</si>
  <si>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</si>
  <si>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</si>
  <si>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</si>
  <si>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</si>
  <si>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</si>
  <si>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</si>
  <si>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</si>
  <si>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</si>
  <si>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</si>
  <si>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</si>
  <si>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</si>
  <si>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</si>
  <si>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</si>
  <si>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</si>
  <si>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</si>
  <si>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</si>
  <si>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</si>
  <si>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</si>
  <si>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</si>
  <si>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</si>
  <si>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</si>
  <si>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</si>
  <si>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</si>
  <si>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</si>
  <si>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</si>
  <si>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</si>
  <si>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</si>
  <si>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</si>
  <si>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</si>
  <si>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</si>
  <si>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</si>
  <si>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</si>
  <si>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</si>
  <si>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</si>
  <si>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</si>
  <si>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</si>
  <si>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</si>
  <si>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</si>
  <si>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</si>
  <si>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</si>
  <si>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</si>
  <si>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</si>
  <si>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</si>
  <si>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</si>
  <si>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</si>
  <si>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</si>
  <si>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</si>
  <si>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</si>
  <si>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</si>
  <si>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</si>
  <si>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</si>
  <si>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</si>
  <si>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</si>
  <si>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</si>
  <si>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</si>
  <si>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</si>
  <si>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</si>
  <si>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</si>
  <si>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</si>
  <si>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</si>
  <si>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</si>
  <si>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</si>
  <si>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</si>
  <si>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</si>
  <si>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</si>
  <si>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</si>
  <si>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</si>
  <si>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</si>
  <si>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</si>
  <si>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</si>
  <si>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</si>
  <si>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</si>
  <si>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</si>
  <si>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</si>
  <si>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</si>
  <si>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</si>
  <si>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</si>
  <si>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</si>
  <si>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</si>
  <si>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</si>
  <si>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</si>
  <si>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</si>
  <si>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</si>
  <si>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</si>
  <si>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</si>
  <si>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</si>
  <si>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</si>
  <si>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</si>
  <si>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</si>
  <si>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</si>
  <si>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</si>
  <si>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</si>
  <si>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</si>
  <si>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</si>
  <si>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</si>
  <si>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</si>
  <si>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</si>
  <si>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</si>
  <si>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</si>
  <si>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</si>
  <si>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</si>
  <si>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</si>
  <si>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</si>
  <si>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</si>
  <si>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</si>
  <si>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</si>
  <si>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</si>
  <si>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</si>
  <si>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</si>
  <si>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</si>
  <si>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</si>
  <si>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</si>
  <si>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</si>
  <si>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</si>
  <si>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</si>
  <si>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</si>
  <si>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</si>
  <si>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</si>
  <si>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</si>
  <si>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</si>
  <si>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</si>
  <si>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</si>
  <si>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</si>
  <si>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</si>
  <si>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</si>
  <si>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</si>
  <si>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</si>
  <si>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</si>
  <si>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</si>
  <si>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</si>
  <si>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</si>
  <si>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</si>
  <si>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</si>
  <si>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</si>
  <si>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</si>
  <si>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</si>
  <si>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</si>
  <si>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</si>
  <si>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</si>
  <si>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</si>
  <si>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</si>
  <si>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</si>
  <si>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</si>
  <si>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</si>
  <si>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</si>
  <si>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</si>
  <si>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</si>
  <si>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</si>
  <si>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</si>
  <si>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</si>
  <si>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</si>
  <si>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</si>
  <si>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</si>
  <si>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</si>
  <si>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</si>
  <si>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</si>
  <si>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</si>
  <si>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</si>
  <si>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</si>
  <si>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</si>
  <si>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</si>
  <si>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</si>
  <si>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</si>
  <si>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</si>
  <si>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</si>
  <si>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</si>
  <si>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</si>
  <si>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</si>
  <si>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</si>
  <si>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</si>
  <si>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</si>
  <si>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</si>
  <si>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</si>
  <si>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</si>
  <si>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</si>
  <si>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</si>
  <si>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</si>
  <si>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</si>
  <si>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</si>
  <si>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</si>
  <si>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</si>
  <si>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</si>
  <si>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</si>
  <si>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</si>
  <si>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</si>
  <si>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</si>
  <si>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</si>
  <si>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</si>
  <si>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</si>
  <si>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</si>
  <si>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</si>
  <si>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</si>
  <si>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</si>
  <si>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</si>
  <si>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</si>
  <si>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</si>
  <si>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</si>
  <si>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</si>
  <si>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</si>
  <si>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</si>
  <si>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</si>
  <si>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</si>
  <si>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</si>
  <si>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</si>
  <si>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</si>
  <si>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</si>
  <si>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</si>
  <si>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</si>
  <si>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</si>
  <si>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</si>
  <si>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</si>
  <si>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</si>
  <si>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</si>
  <si>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</si>
  <si>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</si>
  <si>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</si>
  <si>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</si>
  <si>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</si>
  <si>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</si>
  <si>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</si>
  <si>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</si>
  <si>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</si>
  <si>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</si>
  <si>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</si>
  <si>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</si>
  <si>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</si>
  <si>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</si>
  <si>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</si>
  <si>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</si>
  <si>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</si>
  <si>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</si>
  <si>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</si>
  <si>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</si>
  <si>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</si>
  <si>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</si>
  <si>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</si>
  <si>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</si>
  <si>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</si>
  <si>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</si>
  <si>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</si>
  <si>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</si>
  <si>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</si>
  <si>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</si>
  <si>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</si>
  <si>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</si>
  <si>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</si>
  <si>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</si>
  <si>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</si>
  <si>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</si>
  <si>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</si>
  <si>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</si>
  <si>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</si>
  <si>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</si>
  <si>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</si>
  <si>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</si>
  <si>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</si>
  <si>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</si>
  <si>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</si>
  <si>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</si>
  <si>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</si>
  <si>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</si>
  <si>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</si>
  <si>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</si>
  <si>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</si>
  <si>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</si>
  <si>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</si>
  <si>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</si>
  <si>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</si>
  <si>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</si>
  <si>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</si>
  <si>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</si>
  <si>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</si>
  <si>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</si>
  <si>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</si>
  <si>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</si>
  <si>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</si>
  <si>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</si>
  <si>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</si>
  <si>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</si>
  <si>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</si>
  <si>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</si>
  <si>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</si>
  <si>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</si>
  <si>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</si>
  <si>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</si>
  <si>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</si>
  <si>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</si>
  <si>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</si>
  <si>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</si>
  <si>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</si>
  <si>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</si>
  <si>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</si>
  <si>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</si>
  <si>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</si>
  <si>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</si>
  <si>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</si>
  <si>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</si>
  <si>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</si>
  <si>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</si>
  <si>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</si>
  <si>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</si>
  <si>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</si>
  <si>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</si>
  <si>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</si>
  <si>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</si>
  <si>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</si>
  <si>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</si>
  <si>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</si>
  <si>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</si>
  <si>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</si>
  <si>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</si>
  <si>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</si>
  <si>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</si>
  <si>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</si>
  <si>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</si>
  <si>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</si>
  <si>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</si>
  <si>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</si>
  <si>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</si>
  <si>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</si>
  <si>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</si>
  <si>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</si>
  <si>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</si>
  <si>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</si>
  <si>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</si>
  <si>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</si>
  <si>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</si>
  <si>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</si>
  <si>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</si>
  <si>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</si>
  <si>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</si>
  <si>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</si>
  <si>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</si>
  <si>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</si>
  <si>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</si>
  <si>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</si>
  <si>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</si>
  <si>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</si>
  <si>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</si>
  <si>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</si>
  <si>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</si>
  <si>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</si>
  <si>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</si>
  <si>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</si>
  <si>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</si>
  <si>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</si>
  <si>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</si>
  <si>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</si>
  <si>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</si>
  <si>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</si>
  <si>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</si>
  <si>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</si>
  <si>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</si>
  <si>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</si>
  <si>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</si>
  <si>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</si>
  <si>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</si>
  <si>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</si>
  <si>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</si>
  <si>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</si>
  <si>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</si>
  <si>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</si>
  <si>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</si>
  <si>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</si>
  <si>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</si>
  <si>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</si>
  <si>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</si>
  <si>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</si>
  <si>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</si>
  <si>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</si>
  <si>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</si>
  <si>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</si>
  <si>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</si>
  <si>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</si>
  <si>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</si>
  <si>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</si>
  <si>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</si>
  <si>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</si>
  <si>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</si>
  <si>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</si>
  <si>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</si>
  <si>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</si>
  <si>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</si>
  <si>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</si>
  <si>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</si>
  <si>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</si>
  <si>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</si>
  <si>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</si>
  <si>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</si>
  <si>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</si>
  <si>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</si>
  <si>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</si>
  <si>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</si>
  <si>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</si>
  <si>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</si>
  <si>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</si>
  <si>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</si>
  <si>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</si>
  <si>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</si>
  <si>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</si>
  <si>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</si>
  <si>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</si>
  <si>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</si>
  <si>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</si>
  <si>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</si>
  <si>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</si>
  <si>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</si>
  <si>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</si>
  <si>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</si>
  <si>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</si>
  <si>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</si>
  <si>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</si>
  <si>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</si>
  <si>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</si>
  <si>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</si>
  <si>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</si>
  <si>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</si>
  <si>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</si>
  <si>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</si>
  <si>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</si>
  <si>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</si>
  <si>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</si>
  <si>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</si>
  <si>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</si>
  <si>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</si>
  <si>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</si>
  <si>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</si>
  <si>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</si>
  <si>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</si>
  <si>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</si>
  <si>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</si>
  <si>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</si>
  <si>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</si>
  <si>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</si>
  <si>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</si>
  <si>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</si>
  <si>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</si>
  <si>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</si>
  <si>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</si>
  <si>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</si>
  <si>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</si>
  <si>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</si>
  <si>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</si>
  <si>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</si>
  <si>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</si>
  <si>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</si>
  <si>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</si>
  <si>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</si>
  <si>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</si>
  <si>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</si>
  <si>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</si>
  <si>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</si>
  <si>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</si>
  <si>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</si>
  <si>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</si>
  <si>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</si>
  <si>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</si>
  <si>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</si>
  <si>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</si>
  <si>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</si>
  <si>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</si>
  <si>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</si>
  <si>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</si>
  <si>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</si>
  <si>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</si>
  <si>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</si>
  <si>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</si>
  <si>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</si>
  <si>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</si>
  <si>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</si>
  <si>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</si>
  <si>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</si>
  <si>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</si>
  <si>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</si>
  <si>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</si>
  <si>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</si>
  <si>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</si>
  <si>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</si>
  <si>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</si>
  <si>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</si>
  <si>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</si>
  <si>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</si>
  <si>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</si>
  <si>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</si>
  <si>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</si>
  <si>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</si>
  <si>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</si>
  <si>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</si>
  <si>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</si>
  <si>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</si>
  <si>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</si>
  <si>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</si>
  <si>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</si>
  <si>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</si>
  <si>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</si>
  <si>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</si>
  <si>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</si>
  <si>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</si>
  <si>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</si>
  <si>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</si>
  <si>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</si>
  <si>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</si>
  <si>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</si>
  <si>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</si>
  <si>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</si>
  <si>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</si>
  <si>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</si>
  <si>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</si>
  <si>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</si>
  <si>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</si>
  <si>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</si>
  <si>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</si>
  <si>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</si>
  <si>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</si>
  <si>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</si>
  <si>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</si>
  <si>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</si>
  <si>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</si>
  <si>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</si>
  <si>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</si>
  <si>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</si>
  <si>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</si>
  <si>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</si>
  <si>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</si>
  <si>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</si>
  <si>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</si>
  <si>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</si>
  <si>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</si>
  <si>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</si>
  <si>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</si>
  <si>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</si>
  <si>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</si>
  <si>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</si>
  <si>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</si>
  <si>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</si>
  <si>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</si>
  <si>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</si>
  <si>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</si>
  <si>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</si>
  <si>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</si>
  <si>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</si>
  <si>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</si>
  <si>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</si>
  <si>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</si>
  <si>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</si>
  <si>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</si>
  <si>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</si>
  <si>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</si>
  <si>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</si>
  <si>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</si>
  <si>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</si>
  <si>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</si>
  <si>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</si>
  <si>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</si>
  <si>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</si>
  <si>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</si>
  <si>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</si>
  <si>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</si>
  <si>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</si>
  <si>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</si>
  <si>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</si>
  <si>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</si>
  <si>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</si>
  <si>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</si>
  <si>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</si>
  <si>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</si>
  <si>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</si>
  <si>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</si>
  <si>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</si>
  <si>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</si>
  <si>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</si>
  <si>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</si>
  <si>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</si>
  <si>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</si>
  <si>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</si>
  <si>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</si>
  <si>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</si>
  <si>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</si>
  <si>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</si>
  <si>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</si>
  <si>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</si>
  <si>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</si>
  <si>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</si>
  <si>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</si>
  <si>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</si>
  <si>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</si>
  <si>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</si>
  <si>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</si>
  <si>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</si>
  <si>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</si>
  <si>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</si>
  <si>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</si>
  <si>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</si>
  <si>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</si>
  <si>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</si>
  <si>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</si>
  <si>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</si>
  <si>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</si>
  <si>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</si>
  <si>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</si>
  <si>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</si>
  <si>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</si>
  <si>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</si>
  <si>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</si>
  <si>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</si>
  <si>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</si>
  <si>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</si>
  <si>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</si>
  <si>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</si>
  <si>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</si>
  <si>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</si>
  <si>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</si>
  <si>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</si>
  <si>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</si>
  <si>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</si>
  <si>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</si>
  <si>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</si>
  <si>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</si>
  <si>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</si>
  <si>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</si>
  <si>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</si>
  <si>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</si>
  <si>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</si>
  <si>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</si>
  <si>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</si>
  <si>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</si>
  <si>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</si>
  <si>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</si>
  <si>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</si>
  <si>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</si>
  <si>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</si>
  <si>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</si>
  <si>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</si>
  <si>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</si>
  <si>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</si>
  <si>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</si>
  <si>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</si>
  <si>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</si>
  <si>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</si>
  <si>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</si>
  <si>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</si>
  <si>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</si>
  <si>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</si>
  <si>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</si>
  <si>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</si>
  <si>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</si>
  <si>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</si>
  <si>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</si>
  <si>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</si>
  <si>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</si>
  <si>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</si>
  <si>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</si>
  <si>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</si>
  <si>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</si>
  <si>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</si>
  <si>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</si>
  <si>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</si>
  <si>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</si>
  <si>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</si>
  <si>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</si>
  <si>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</si>
  <si>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</si>
  <si>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</si>
  <si>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</si>
  <si>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</si>
  <si>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</si>
  <si>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</si>
  <si>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</si>
  <si>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</si>
  <si>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</si>
  <si>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</si>
  <si>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</si>
  <si>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</si>
  <si>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</si>
  <si>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</si>
  <si>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</si>
  <si>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</si>
  <si>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</si>
  <si>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</si>
  <si>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</si>
  <si>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</si>
  <si>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</si>
  <si>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</si>
  <si>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</si>
  <si>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</si>
  <si>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</si>
  <si>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</si>
  <si>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</si>
  <si>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</si>
  <si>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</si>
  <si>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</si>
  <si>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</si>
  <si>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</si>
  <si>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</si>
  <si>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</si>
  <si>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</si>
  <si>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</si>
  <si>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</si>
  <si>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</si>
  <si>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</si>
  <si>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</si>
  <si>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</si>
  <si>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</si>
  <si>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</si>
  <si>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</si>
  <si>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</si>
  <si>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</si>
  <si>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</si>
  <si>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</si>
  <si>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</si>
  <si>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</si>
  <si>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</si>
  <si>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</si>
  <si>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</si>
  <si>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</si>
  <si>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</si>
  <si>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</si>
  <si>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</si>
  <si>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</si>
  <si>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</si>
  <si>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</si>
  <si>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</si>
  <si>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</si>
  <si>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</si>
  <si>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</si>
  <si>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</si>
  <si>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</si>
  <si>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</si>
  <si>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</si>
  <si>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</si>
  <si>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</si>
  <si>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</si>
  <si>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</si>
  <si>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</si>
  <si>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</si>
  <si>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</si>
  <si>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</si>
  <si>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</si>
  <si>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</si>
  <si>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</si>
  <si>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</si>
  <si>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</si>
  <si>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</si>
  <si>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</si>
  <si>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</si>
  <si>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</si>
  <si>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</si>
  <si>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</si>
  <si>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</si>
  <si>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</si>
  <si>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</si>
  <si>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</si>
  <si>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</si>
  <si>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</si>
  <si>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</si>
  <si>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</si>
  <si>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</si>
  <si>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</si>
  <si>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</si>
  <si>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</si>
  <si>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</si>
  <si>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</si>
  <si>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</si>
  <si>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</si>
  <si>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</si>
  <si>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</si>
  <si>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</si>
  <si>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</si>
  <si>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</si>
  <si>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</si>
  <si>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</si>
  <si>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</si>
  <si>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</si>
  <si>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</si>
  <si>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</si>
  <si>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</si>
  <si>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</si>
  <si>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</si>
  <si>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</si>
  <si>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</si>
  <si>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</si>
  <si>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</si>
  <si>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</si>
  <si>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</si>
  <si>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</si>
  <si>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</si>
  <si>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</si>
  <si>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</si>
  <si>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</si>
  <si>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</si>
  <si>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</si>
  <si>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</si>
  <si>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</si>
  <si>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</si>
  <si>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</si>
  <si>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</si>
  <si>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</si>
  <si>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</si>
  <si>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</si>
  <si>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</si>
  <si>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</si>
  <si>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</si>
  <si>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</si>
  <si>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</si>
  <si>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</si>
  <si>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</si>
  <si>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</si>
  <si>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</si>
  <si>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</si>
  <si>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</si>
  <si>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</si>
  <si>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</si>
  <si>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</si>
  <si>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</si>
  <si>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</si>
  <si>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</si>
  <si>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</si>
  <si>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</si>
  <si>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</si>
  <si>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</si>
  <si>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</si>
  <si>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</si>
  <si>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</si>
  <si>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</si>
  <si>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</si>
  <si>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</si>
  <si>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</si>
  <si>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</si>
  <si>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</si>
  <si>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</si>
  <si>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</si>
  <si>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</si>
  <si>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</si>
  <si>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</si>
  <si>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</si>
  <si>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</si>
  <si>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</si>
  <si>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</si>
  <si>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</si>
  <si>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</si>
  <si>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</si>
  <si>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</si>
  <si>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</si>
  <si>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</si>
  <si>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</si>
  <si>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</si>
  <si>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</si>
  <si>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</si>
  <si>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</si>
  <si>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</si>
  <si>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</si>
  <si>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</si>
  <si>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</si>
  <si>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</si>
  <si>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</si>
  <si>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</si>
  <si>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</si>
  <si>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</si>
  <si>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</si>
  <si>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</si>
  <si>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</si>
  <si>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</si>
  <si>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</si>
  <si>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</si>
  <si>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</si>
  <si>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</si>
  <si>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</si>
  <si>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</si>
  <si>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</si>
  <si>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</si>
  <si>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</si>
  <si>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</si>
  <si>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</si>
  <si>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</si>
  <si>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</si>
  <si>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</si>
  <si>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</si>
  <si>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</si>
  <si>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</si>
  <si>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</si>
  <si>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</si>
  <si>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</si>
  <si>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</si>
  <si>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</si>
  <si>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</si>
  <si>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</si>
  <si>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</si>
  <si>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</si>
  <si>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</si>
  <si>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</si>
  <si>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</si>
  <si>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</si>
  <si>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</si>
  <si>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</si>
  <si>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</si>
  <si>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</si>
  <si>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</si>
  <si>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</si>
  <si>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</si>
  <si>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</si>
  <si>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</si>
  <si>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</si>
  <si>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</si>
  <si>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</si>
  <si>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</si>
  <si>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</si>
  <si>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</si>
  <si>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</si>
  <si>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</si>
  <si>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</si>
  <si>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</si>
  <si>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</si>
  <si>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</si>
  <si>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</si>
  <si>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</si>
  <si>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</si>
  <si>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</si>
  <si>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</si>
  <si>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</si>
  <si>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</si>
  <si>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</si>
  <si>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</si>
  <si>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</si>
  <si>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</si>
  <si>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</si>
  <si>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</si>
  <si>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</si>
  <si>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</si>
  <si>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</si>
  <si>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</si>
  <si>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</si>
  <si>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</si>
  <si>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</si>
  <si>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</si>
  <si>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</si>
  <si>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</si>
  <si>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</si>
  <si>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</si>
  <si>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</si>
  <si>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</si>
  <si>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</si>
  <si>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</si>
  <si>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</si>
  <si>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</si>
  <si>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</si>
  <si>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</si>
  <si>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</si>
  <si>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</si>
  <si>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</si>
  <si>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</si>
  <si>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</si>
  <si>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</si>
  <si>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</si>
  <si>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</si>
  <si>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</si>
  <si>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</si>
  <si>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</si>
  <si>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</si>
  <si>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</si>
  <si>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</si>
  <si>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</si>
  <si>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</si>
  <si>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</si>
  <si>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</si>
  <si>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</si>
  <si>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</si>
  <si>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</si>
  <si>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</si>
  <si>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</si>
  <si>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</si>
  <si>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</si>
  <si>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</si>
  <si>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</si>
  <si>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</si>
  <si>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</si>
  <si>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</si>
  <si>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</si>
  <si>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</si>
  <si>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</si>
  <si>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</si>
  <si>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</si>
  <si>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</si>
  <si>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</si>
  <si>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</si>
  <si>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</si>
  <si>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</si>
  <si>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</si>
  <si>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</si>
  <si>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</si>
  <si>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</si>
  <si>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</si>
  <si>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</si>
  <si>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</si>
  <si>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</si>
  <si>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</si>
  <si>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</si>
  <si>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</si>
  <si>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</si>
  <si>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</si>
  <si>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</si>
  <si>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</si>
  <si>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</si>
  <si>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</si>
  <si>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</si>
  <si>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</si>
  <si>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</si>
  <si>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</si>
  <si>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</si>
  <si>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</si>
  <si>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</si>
  <si>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</si>
  <si>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</si>
  <si>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</si>
  <si>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</si>
  <si>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</si>
  <si>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</si>
  <si>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</si>
  <si>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</si>
  <si>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</si>
  <si>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</si>
  <si>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</si>
  <si>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</si>
  <si>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</si>
  <si>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</si>
  <si>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</si>
  <si>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</si>
  <si>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</si>
  <si>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</si>
  <si>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</si>
  <si>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</si>
  <si>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</si>
  <si>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</si>
  <si>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</si>
  <si>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</si>
  <si>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</si>
  <si>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</si>
  <si>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</si>
  <si>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</si>
  <si>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</si>
  <si>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</si>
  <si>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</si>
  <si>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</si>
  <si>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</si>
  <si>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</si>
  <si>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</si>
  <si>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</si>
  <si>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</si>
  <si>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</si>
  <si>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</si>
  <si>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</si>
  <si>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</si>
  <si>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</si>
  <si>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</si>
  <si>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</si>
  <si>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</si>
  <si>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</si>
  <si>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</si>
  <si>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</si>
  <si>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</si>
  <si>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</si>
  <si>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</si>
  <si>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</si>
  <si>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</si>
  <si>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</si>
  <si>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</si>
  <si>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</si>
  <si>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</si>
  <si>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</si>
  <si>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</si>
  <si>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</si>
  <si>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</si>
  <si>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</si>
  <si>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</si>
  <si>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</si>
  <si>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</si>
  <si>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</si>
  <si>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</si>
  <si>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</si>
  <si>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</si>
  <si>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</si>
  <si>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</si>
  <si>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</si>
  <si>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</si>
  <si>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</si>
  <si>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</si>
  <si>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</si>
  <si>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</si>
  <si>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</si>
  <si>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</si>
  <si>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</si>
  <si>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</si>
  <si>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</si>
  <si>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</si>
  <si>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</si>
  <si>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</si>
  <si>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</si>
  <si>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</si>
  <si>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</si>
  <si>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</si>
  <si>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</si>
  <si>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</si>
  <si>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</si>
  <si>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</si>
  <si>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</si>
  <si>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</si>
  <si>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</si>
  <si>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</si>
  <si>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</si>
  <si>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</si>
  <si>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</si>
  <si>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</si>
  <si>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</si>
  <si>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</si>
  <si>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</si>
  <si>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</si>
  <si>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</si>
  <si>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</si>
  <si>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</si>
  <si>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</si>
  <si>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</si>
  <si>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</si>
  <si>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</si>
  <si>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</si>
  <si>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</si>
  <si>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</si>
  <si>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</si>
  <si>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</si>
  <si>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</si>
  <si>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</si>
  <si>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</si>
  <si>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</si>
  <si>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</si>
  <si>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</si>
  <si>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</si>
  <si>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</si>
  <si>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</si>
  <si>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</si>
  <si>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</si>
  <si>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</si>
  <si>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</si>
  <si>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</si>
  <si>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</si>
  <si>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</si>
  <si>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</si>
  <si>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</si>
  <si>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</si>
  <si>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</si>
  <si>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</si>
  <si>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</si>
  <si>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</si>
  <si>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</si>
  <si>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</si>
  <si>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</si>
  <si>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</si>
  <si>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</si>
  <si>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</si>
  <si>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</si>
  <si>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</si>
  <si>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</si>
  <si>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</si>
  <si>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</si>
  <si>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</si>
  <si>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</si>
  <si>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</si>
  <si>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</si>
  <si>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</si>
  <si>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</si>
  <si>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</si>
  <si>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</si>
  <si>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</si>
  <si>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</si>
  <si>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</si>
  <si>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</si>
  <si>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</si>
  <si>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</si>
  <si>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</si>
  <si>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</si>
  <si>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</si>
  <si>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</si>
  <si>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</si>
  <si>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</si>
  <si>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</si>
  <si>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</si>
  <si>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</si>
  <si>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</si>
  <si>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</si>
  <si>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</si>
  <si>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</si>
  <si>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</si>
  <si>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</si>
  <si>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</si>
  <si>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</si>
  <si>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</si>
  <si>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</si>
  <si>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</si>
  <si>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</si>
  <si>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</si>
  <si>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</si>
  <si>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</si>
  <si>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</si>
  <si>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</si>
  <si>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</si>
  <si>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</si>
  <si>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</si>
  <si>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</si>
  <si>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</si>
  <si>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</si>
  <si>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</si>
  <si>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</si>
  <si>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</si>
  <si>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</si>
  <si>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</si>
  <si>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</si>
  <si>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</si>
  <si>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</si>
  <si>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</si>
  <si>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</si>
  <si>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</si>
  <si>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</si>
  <si>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</si>
  <si>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</si>
  <si>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</si>
  <si>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</si>
  <si>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</si>
  <si>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</si>
  <si>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</si>
  <si>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</si>
  <si>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</si>
  <si>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</si>
  <si>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</si>
  <si>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</si>
  <si>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</si>
  <si>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</si>
  <si>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</si>
  <si>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</si>
  <si>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</si>
  <si>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</si>
  <si>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</si>
  <si>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</si>
  <si>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</si>
  <si>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</si>
  <si>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</si>
  <si>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</si>
  <si>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</si>
  <si>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</si>
  <si>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</si>
  <si>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</si>
  <si>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</si>
  <si>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</si>
  <si>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</si>
  <si>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</si>
  <si>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</si>
  <si>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</si>
  <si>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</si>
  <si>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</si>
  <si>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</si>
  <si>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</si>
  <si>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</si>
  <si>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</si>
  <si>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</si>
  <si>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</si>
  <si>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</si>
  <si>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</si>
  <si>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</si>
  <si>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</si>
  <si>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</si>
  <si>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</si>
  <si>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</si>
  <si>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</si>
  <si>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</si>
  <si>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</si>
  <si>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</si>
  <si>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</si>
  <si>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</si>
  <si>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</si>
  <si>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</si>
  <si>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</si>
  <si>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</si>
  <si>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</si>
  <si>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</si>
  <si>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</si>
  <si>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</si>
  <si>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</si>
  <si>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</si>
  <si>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</si>
  <si>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</si>
  <si>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</si>
  <si>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</si>
  <si>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</si>
  <si>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</si>
  <si>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</si>
  <si>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</si>
  <si>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</si>
  <si>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</si>
  <si>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</si>
  <si>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</si>
  <si>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</si>
  <si>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</si>
  <si>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</si>
  <si>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</si>
  <si>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</si>
  <si>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</si>
  <si>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</si>
  <si>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</si>
  <si>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</si>
  <si>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</si>
  <si>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</si>
  <si>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</si>
  <si>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</si>
  <si>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</si>
  <si>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</si>
  <si>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</si>
  <si>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</si>
  <si>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</si>
  <si>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</si>
  <si>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</si>
  <si>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</si>
  <si>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</si>
  <si>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</si>
  <si>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</si>
  <si>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</si>
  <si>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</si>
  <si>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</si>
  <si>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</si>
  <si>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</si>
  <si>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</si>
  <si>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</si>
  <si>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</si>
  <si>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</si>
  <si>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</si>
  <si>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</si>
  <si>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</si>
  <si>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</si>
  <si>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</si>
  <si>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</si>
  <si>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</si>
  <si>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</si>
  <si>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</si>
  <si>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</si>
  <si>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</si>
  <si>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</si>
  <si>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</si>
  <si>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</si>
  <si>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</si>
  <si>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</si>
  <si>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</si>
  <si>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</si>
  <si>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</si>
  <si>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</si>
  <si>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</si>
  <si>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</si>
  <si>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</si>
  <si>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</si>
  <si>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</si>
  <si>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</si>
  <si>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</si>
  <si>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</si>
  <si>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</si>
  <si>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</si>
  <si>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</si>
  <si>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</si>
  <si>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</si>
  <si>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</si>
  <si>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</si>
  <si>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</si>
  <si>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</si>
  <si>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</si>
  <si>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</si>
  <si>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</si>
  <si>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</si>
  <si>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</si>
  <si>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</si>
  <si>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</si>
  <si>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</si>
  <si>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</si>
  <si>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</si>
  <si>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</si>
  <si>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</si>
  <si>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</si>
  <si>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</si>
  <si>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</si>
  <si>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</si>
  <si>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</si>
  <si>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</si>
  <si>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</si>
  <si>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</si>
  <si>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</si>
  <si>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</si>
  <si>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</si>
  <si>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</si>
  <si>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</si>
  <si>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</si>
  <si>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</si>
  <si>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</si>
  <si>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</si>
  <si>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</si>
  <si>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</si>
  <si>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</si>
  <si>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</si>
  <si>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</si>
  <si>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</si>
  <si>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</si>
  <si>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</si>
  <si>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</si>
  <si>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</si>
  <si>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</si>
  <si>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</si>
  <si>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</si>
  <si>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</si>
  <si>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</si>
  <si>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</si>
  <si>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</si>
  <si>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</si>
  <si>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</si>
  <si>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</si>
  <si>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</si>
  <si>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</si>
  <si>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</si>
  <si>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</si>
  <si>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</si>
  <si>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</si>
  <si>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</si>
  <si>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</si>
  <si>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</si>
  <si>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</si>
  <si>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</si>
  <si>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</si>
  <si>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</si>
  <si>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</si>
  <si>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</si>
  <si>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</si>
  <si>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</si>
  <si>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</si>
  <si>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</si>
  <si>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</si>
  <si>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</si>
  <si>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</si>
  <si>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</si>
  <si>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</si>
  <si>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</si>
  <si>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</si>
  <si>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</si>
  <si>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</si>
  <si>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</si>
  <si>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</si>
  <si>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</si>
  <si>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</si>
  <si>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</si>
  <si>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</si>
  <si>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</si>
  <si>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</si>
  <si>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</si>
  <si>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</si>
  <si>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</si>
  <si>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</si>
  <si>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</si>
  <si>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</si>
  <si>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</si>
  <si>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</si>
  <si>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</si>
  <si>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</si>
  <si>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</si>
  <si>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</si>
  <si>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</si>
  <si>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</si>
  <si>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</si>
  <si>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</si>
  <si>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</si>
  <si>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</si>
  <si>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</si>
  <si>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</si>
  <si>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</si>
  <si>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</si>
  <si>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</si>
  <si>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</si>
  <si>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</si>
  <si>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</si>
  <si>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</si>
  <si>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</si>
  <si>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</si>
  <si>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</si>
  <si>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</si>
  <si>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</si>
  <si>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</si>
  <si>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</si>
  <si>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</si>
  <si>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</si>
  <si>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</si>
  <si>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</si>
  <si>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</si>
  <si>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</si>
  <si>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</si>
  <si>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</si>
  <si>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</si>
  <si>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</si>
  <si>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</si>
  <si>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</si>
  <si>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</si>
  <si>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</si>
  <si>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</si>
  <si>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</si>
  <si>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</si>
  <si>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</si>
  <si>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</si>
  <si>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</si>
  <si>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</si>
  <si>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</si>
  <si>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</si>
  <si>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</si>
  <si>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</si>
  <si>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</si>
  <si>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</si>
  <si>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</si>
  <si>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</si>
  <si>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</si>
  <si>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</si>
  <si>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</si>
  <si>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</si>
  <si>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</si>
  <si>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</si>
  <si>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</si>
  <si>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</si>
  <si>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</si>
  <si>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</si>
  <si>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</si>
  <si>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</si>
  <si>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</si>
  <si>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</si>
  <si>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</si>
  <si>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</si>
  <si>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</si>
  <si>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</si>
  <si>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</si>
  <si>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</si>
  <si>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</si>
  <si>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</si>
  <si>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</si>
  <si>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</si>
  <si>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</si>
  <si>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</si>
  <si>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</si>
  <si>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</si>
  <si>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</si>
  <si>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</si>
  <si>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</si>
  <si>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</si>
  <si>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</si>
  <si>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</si>
  <si>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</si>
  <si>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</si>
  <si>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</si>
  <si>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</si>
  <si>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</si>
  <si>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</si>
  <si>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</si>
  <si>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</si>
  <si>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</si>
  <si>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</si>
  <si>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</si>
  <si>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</si>
  <si>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</si>
  <si>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</si>
  <si>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</si>
  <si>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</si>
  <si>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</si>
  <si>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</si>
  <si>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</si>
  <si>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</si>
  <si>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</si>
  <si>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</si>
  <si>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</si>
  <si>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</si>
  <si>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</si>
  <si>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</si>
  <si>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</si>
  <si>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</si>
  <si>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</si>
  <si>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</si>
  <si>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</si>
  <si>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</si>
  <si>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</si>
  <si>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</si>
  <si>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</si>
  <si>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</si>
  <si>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</si>
  <si>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</si>
  <si>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</si>
  <si>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</si>
  <si>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</si>
  <si>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</si>
  <si>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</si>
  <si>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</si>
  <si>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</si>
  <si>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</si>
  <si>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</si>
  <si>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</si>
  <si>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</si>
  <si>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</si>
  <si>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</si>
  <si>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</si>
  <si>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</si>
  <si>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</si>
  <si>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</si>
  <si>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</si>
  <si>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</si>
  <si>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</si>
  <si>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</si>
  <si>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</si>
  <si>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</si>
  <si>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</si>
  <si>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</si>
  <si>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</si>
  <si>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</si>
  <si>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</si>
  <si>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</si>
  <si>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</si>
  <si>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</si>
  <si>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</si>
  <si>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</si>
  <si>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</si>
  <si>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</si>
  <si>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</si>
  <si>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</si>
  <si>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</si>
  <si>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</si>
  <si>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</si>
  <si>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</si>
  <si>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</si>
  <si>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</si>
  <si>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</si>
  <si>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</si>
  <si>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</si>
  <si>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</si>
  <si>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</si>
  <si>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</si>
  <si>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</si>
  <si>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</si>
  <si>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</si>
  <si>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</si>
  <si>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</si>
  <si>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</si>
  <si>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</si>
  <si>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</si>
  <si>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</si>
  <si>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</si>
  <si>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</si>
  <si>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</si>
  <si>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</si>
  <si>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</si>
  <si>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</si>
  <si>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</si>
  <si>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</si>
  <si>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</si>
  <si>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</si>
  <si>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</si>
  <si>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</si>
  <si>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</si>
  <si>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</si>
  <si>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</si>
  <si>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</si>
  <si>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</si>
  <si>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</si>
  <si>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</si>
  <si>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</si>
  <si>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</si>
  <si>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</si>
  <si>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</si>
  <si>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</si>
  <si>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</si>
  <si>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</si>
  <si>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</si>
  <si>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</si>
  <si>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</si>
  <si>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</si>
  <si>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</si>
  <si>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</si>
  <si>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</si>
  <si>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</si>
  <si>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</si>
  <si>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</si>
  <si>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</si>
  <si>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</si>
  <si>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</si>
  <si>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</si>
  <si>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</si>
  <si>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</si>
  <si>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</si>
  <si>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</si>
  <si>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</si>
  <si>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</si>
  <si>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</si>
  <si>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</si>
  <si>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</si>
  <si>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</si>
  <si>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</si>
  <si>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</si>
  <si>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</si>
  <si>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</si>
  <si>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</si>
  <si>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</si>
  <si>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</si>
  <si>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</si>
  <si>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</si>
  <si>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</si>
  <si>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</si>
  <si>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</si>
  <si>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</si>
  <si>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</si>
  <si>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</si>
  <si>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</si>
  <si>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</si>
  <si>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</si>
  <si>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</si>
  <si>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</si>
  <si>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</si>
  <si>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</si>
  <si>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</si>
  <si>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</si>
  <si>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</si>
  <si>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</si>
  <si>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</si>
  <si>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</si>
  <si>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</si>
  <si>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</si>
  <si>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</si>
  <si>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</si>
  <si>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</si>
  <si>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</si>
  <si>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</si>
  <si>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</si>
  <si>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</si>
  <si>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</si>
  <si>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</si>
  <si>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</si>
  <si>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</si>
  <si>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</si>
  <si>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</si>
  <si>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</si>
  <si>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</si>
  <si>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</si>
  <si>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</si>
  <si>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</si>
  <si>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</si>
  <si>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</si>
  <si>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</si>
  <si>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</si>
  <si>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</si>
  <si>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</si>
  <si>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</si>
  <si>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</si>
  <si>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</si>
  <si>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</si>
  <si>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</si>
  <si>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</si>
  <si>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</si>
  <si>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</si>
  <si>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</si>
  <si>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</si>
  <si>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</si>
  <si>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</si>
  <si>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</si>
  <si>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</si>
  <si>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</si>
  <si>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</si>
  <si>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</si>
  <si>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</si>
  <si>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</si>
  <si>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</si>
  <si>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</si>
  <si>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</si>
  <si>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</si>
  <si>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</si>
  <si>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</si>
  <si>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</si>
  <si>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</si>
  <si>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</si>
  <si>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</si>
  <si>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</si>
  <si>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</si>
  <si>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</si>
  <si>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</si>
  <si>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</si>
  <si>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</si>
  <si>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</si>
  <si>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</si>
  <si>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</si>
  <si>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</si>
  <si>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</si>
  <si>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</si>
  <si>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</si>
  <si>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</si>
  <si>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</si>
  <si>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</si>
  <si>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</si>
  <si>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</si>
  <si>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</si>
  <si>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</si>
  <si>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</si>
  <si>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</si>
  <si>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</si>
  <si>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</si>
  <si>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</si>
  <si>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</si>
  <si>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</si>
  <si>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</si>
  <si>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</si>
  <si>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</si>
  <si>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</si>
  <si>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</si>
  <si>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</si>
  <si>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</si>
  <si>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</si>
  <si>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</si>
  <si>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</si>
  <si>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</si>
  <si>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</si>
  <si>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</si>
  <si>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</si>
  <si>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</si>
  <si>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</si>
  <si>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</si>
  <si>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</si>
  <si>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</si>
  <si>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</si>
  <si>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</si>
  <si>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</si>
  <si>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</si>
  <si>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</si>
  <si>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</si>
  <si>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</si>
  <si>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</si>
  <si>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</si>
  <si>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</si>
  <si>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</si>
  <si>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</si>
  <si>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</si>
  <si>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</si>
  <si>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</si>
  <si>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</si>
  <si>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</si>
  <si>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</si>
  <si>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</si>
  <si>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</si>
  <si>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</si>
  <si>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</si>
  <si>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</si>
  <si>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</si>
  <si>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</si>
  <si>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</si>
  <si>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</si>
  <si>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</si>
  <si>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</si>
  <si>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</si>
  <si>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</si>
  <si>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</si>
  <si>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</si>
  <si>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</si>
  <si>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</si>
  <si>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</si>
  <si>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</si>
  <si>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</si>
  <si>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</si>
  <si>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</si>
  <si>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</si>
  <si>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</si>
  <si>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</si>
  <si>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</si>
  <si>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</si>
  <si>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</si>
  <si>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</si>
  <si>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</si>
  <si>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</si>
  <si>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</si>
  <si>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</si>
  <si>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</si>
  <si>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</si>
  <si>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</si>
  <si>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</si>
  <si>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</si>
  <si>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</si>
  <si>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</si>
  <si>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</si>
  <si>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</si>
  <si>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</si>
  <si>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</si>
  <si>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</si>
  <si>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</si>
  <si>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</si>
  <si>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</si>
  <si>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</si>
  <si>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</si>
  <si>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</si>
  <si>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</si>
  <si>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</si>
  <si>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</si>
  <si>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</si>
  <si>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</si>
  <si>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</si>
  <si>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</si>
  <si>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</si>
  <si>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</si>
  <si>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</si>
  <si>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</si>
  <si>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</si>
  <si>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</si>
  <si>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</si>
  <si>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</si>
  <si>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</si>
  <si>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</si>
  <si>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</si>
  <si>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</si>
  <si>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</si>
  <si>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</si>
  <si>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</si>
  <si>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</si>
  <si>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</si>
  <si>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</si>
  <si>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</si>
  <si>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</si>
  <si>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</si>
  <si>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</si>
  <si>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</si>
  <si>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</si>
  <si>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</si>
  <si>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</si>
  <si>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</si>
  <si>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</si>
  <si>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</si>
  <si>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</si>
  <si>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</si>
  <si>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</si>
  <si>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</si>
  <si>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</si>
  <si>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</si>
  <si>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</si>
  <si>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</si>
  <si>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</si>
  <si>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</si>
  <si>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</si>
  <si>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</si>
  <si>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</si>
  <si>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</si>
  <si>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</si>
  <si>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</si>
  <si>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</si>
  <si>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</si>
  <si>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</si>
  <si>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</si>
  <si>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</si>
  <si>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</si>
  <si>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</si>
  <si>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</si>
  <si>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</si>
  <si>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</si>
  <si>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</si>
  <si>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</si>
  <si>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</si>
  <si>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</si>
  <si>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</si>
  <si>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</si>
  <si>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</si>
  <si>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</si>
  <si>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</si>
  <si>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</si>
  <si>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</si>
  <si>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</si>
  <si>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</si>
  <si>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</si>
  <si>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</si>
  <si>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</si>
  <si>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</si>
  <si>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</si>
  <si>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</si>
  <si>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</si>
  <si>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</si>
  <si>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</si>
  <si>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</si>
  <si>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</si>
  <si>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</si>
  <si>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</si>
  <si>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</si>
  <si>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</si>
  <si>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</si>
  <si>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</si>
  <si>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</si>
  <si>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</si>
  <si>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</si>
  <si>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</si>
  <si>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</si>
  <si>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</si>
  <si>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</si>
  <si>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</si>
  <si>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</si>
  <si>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</si>
  <si>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</si>
  <si>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</si>
  <si>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</si>
  <si>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</si>
  <si>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</si>
  <si>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</si>
  <si>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</si>
  <si>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</si>
  <si>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</si>
  <si>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</si>
  <si>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</si>
  <si>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</si>
  <si>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</si>
  <si>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</si>
  <si>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</si>
  <si>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</si>
  <si>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</si>
  <si>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</si>
  <si>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</si>
  <si>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</si>
  <si>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</si>
  <si>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</si>
  <si>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</si>
  <si>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</si>
  <si>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</si>
  <si>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</si>
  <si>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</si>
  <si>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</si>
  <si>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</si>
  <si>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</si>
  <si>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</si>
  <si>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</si>
  <si>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</si>
  <si>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</si>
  <si>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</si>
  <si>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</si>
  <si>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</si>
  <si>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</si>
  <si>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</si>
  <si>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</si>
  <si>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</si>
  <si>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</si>
  <si>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</si>
  <si>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</si>
  <si>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</si>
  <si>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</si>
  <si>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</si>
  <si>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</si>
  <si>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</si>
  <si>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</si>
  <si>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</si>
  <si>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</si>
  <si>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</si>
  <si>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</si>
  <si>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</si>
  <si>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</si>
  <si>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</si>
  <si>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</si>
  <si>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</si>
  <si>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</si>
  <si>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</si>
  <si>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</si>
  <si>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</si>
  <si>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</si>
  <si>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</si>
  <si>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</si>
  <si>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</si>
  <si>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</si>
  <si>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</si>
  <si>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</si>
  <si>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</si>
  <si>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</si>
  <si>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</si>
  <si>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</si>
  <si>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</si>
  <si>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</si>
  <si>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</si>
  <si>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</si>
  <si>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</si>
  <si>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</si>
  <si>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</si>
  <si>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</si>
  <si>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</si>
  <si>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</si>
  <si>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</si>
  <si>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</si>
  <si>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</si>
  <si>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</si>
  <si>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</si>
  <si>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</si>
  <si>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</si>
  <si>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</si>
  <si>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</si>
  <si>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</si>
  <si>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</si>
  <si>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</si>
  <si>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</si>
  <si>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</si>
  <si>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</si>
  <si>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</si>
  <si>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</si>
  <si>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</si>
  <si>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</si>
  <si>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</si>
  <si>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</si>
  <si>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</si>
  <si>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</si>
  <si>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</si>
  <si>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</si>
  <si>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</si>
  <si>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</si>
  <si>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</si>
  <si>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</si>
  <si>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</si>
  <si>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</si>
  <si>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</si>
  <si>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</si>
  <si>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</si>
  <si>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</si>
  <si>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</si>
  <si>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</si>
  <si>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</si>
  <si>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</si>
  <si>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</si>
  <si>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</si>
  <si>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</si>
  <si>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</si>
  <si>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</si>
  <si>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</si>
  <si>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</si>
  <si>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</si>
  <si>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</si>
  <si>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</si>
  <si>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</si>
  <si>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</si>
  <si>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</si>
  <si>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</si>
  <si>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</si>
  <si>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</si>
  <si>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</si>
  <si>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</si>
  <si>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</si>
  <si>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</si>
  <si>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</si>
  <si>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</si>
  <si>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</si>
  <si>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</si>
  <si>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</si>
  <si>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</si>
  <si>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</si>
  <si>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</si>
  <si>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</si>
  <si>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</si>
  <si>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</si>
  <si>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</si>
  <si>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</si>
  <si>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</si>
  <si>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</si>
  <si>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</si>
  <si>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</si>
  <si>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</si>
  <si>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</si>
  <si>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</si>
  <si>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</si>
  <si>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</si>
  <si>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</si>
  <si>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</si>
  <si>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</si>
  <si>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</si>
  <si>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</si>
  <si>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</si>
  <si>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</si>
  <si>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</si>
  <si>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</si>
  <si>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</si>
  <si>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</si>
  <si>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</si>
  <si>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</si>
  <si>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</si>
  <si>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</si>
  <si>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</si>
  <si>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</si>
  <si>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</si>
  <si>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</si>
  <si>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</si>
  <si>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</si>
  <si>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</si>
  <si>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</si>
  <si>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</si>
  <si>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</si>
  <si>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</si>
  <si>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</si>
  <si>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</si>
  <si>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</si>
  <si>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</si>
  <si>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</si>
  <si>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</si>
  <si>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</si>
  <si>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</si>
  <si>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</si>
  <si>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</si>
  <si>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</si>
  <si>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</si>
  <si>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</si>
  <si>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</si>
  <si>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</si>
  <si>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</si>
  <si>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</si>
  <si>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</si>
  <si>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</si>
  <si>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</si>
  <si>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</si>
  <si>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</si>
  <si>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</si>
  <si>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</si>
  <si>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</si>
  <si>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</si>
  <si>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</si>
  <si>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</si>
  <si>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</si>
  <si>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</si>
  <si>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</si>
  <si>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</si>
  <si>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</si>
  <si>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</si>
  <si>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</si>
  <si>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</si>
  <si>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</si>
  <si>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</si>
  <si>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</si>
  <si>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</si>
  <si>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</si>
  <si>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</si>
  <si>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</si>
  <si>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</si>
  <si>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</si>
  <si>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</si>
  <si>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</si>
  <si>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</si>
  <si>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</si>
  <si>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</si>
  <si>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</si>
  <si>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</si>
  <si>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</si>
  <si>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</si>
  <si>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</si>
  <si>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</si>
  <si>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</si>
  <si>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</si>
  <si>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</si>
  <si>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</si>
  <si>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</si>
  <si>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</si>
  <si>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</si>
  <si>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</si>
  <si>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</si>
  <si>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</si>
  <si>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</si>
  <si>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</si>
  <si>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</si>
  <si>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</si>
  <si>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</si>
  <si>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</si>
  <si>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</si>
  <si>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</si>
  <si>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</si>
  <si>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</si>
  <si>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</si>
  <si>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</si>
  <si>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</si>
  <si>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</si>
  <si>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</si>
  <si>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</si>
  <si>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</si>
  <si>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</si>
  <si>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</si>
  <si>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</si>
  <si>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</si>
  <si>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</si>
  <si>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</si>
  <si>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</si>
  <si>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</si>
  <si>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</si>
  <si>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</si>
  <si>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</si>
  <si>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</si>
  <si>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</si>
  <si>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</si>
  <si>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</si>
  <si>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</si>
  <si>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</si>
  <si>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</si>
  <si>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</si>
  <si>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</si>
  <si>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</si>
  <si>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</si>
  <si>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</si>
  <si>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</si>
  <si>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</si>
  <si>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</si>
  <si>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</si>
  <si>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</si>
  <si>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</si>
  <si>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</si>
  <si>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</si>
  <si>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</si>
  <si>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</si>
  <si>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</si>
  <si>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</si>
  <si>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</si>
  <si>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</si>
  <si>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</si>
  <si>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</si>
  <si>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</si>
  <si>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</si>
  <si>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</si>
  <si>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</si>
  <si>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</si>
  <si>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</si>
  <si>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</si>
  <si>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</si>
  <si>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</si>
  <si>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</si>
  <si>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</si>
  <si>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</si>
  <si>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</si>
  <si>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</si>
  <si>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</si>
  <si>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</si>
  <si>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</si>
  <si>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</si>
  <si>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</si>
  <si>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</si>
  <si>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</si>
  <si>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</si>
  <si>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</si>
  <si>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</si>
  <si>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</si>
  <si>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</si>
  <si>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</si>
  <si>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</si>
  <si>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</si>
  <si>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</si>
  <si>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</si>
  <si>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</si>
  <si>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</si>
  <si>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</si>
  <si>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</si>
  <si>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</si>
  <si>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</si>
  <si>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</si>
  <si>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</si>
  <si>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</si>
  <si>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</si>
  <si>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</si>
  <si>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</si>
  <si>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</si>
  <si>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</si>
  <si>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</si>
  <si>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</si>
  <si>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</si>
  <si>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</si>
  <si>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</si>
  <si>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</si>
  <si>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</si>
  <si>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</si>
  <si>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</si>
  <si>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</si>
  <si>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</si>
  <si>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</si>
  <si>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</si>
  <si>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</si>
  <si>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</si>
  <si>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</si>
  <si>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</si>
  <si>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</si>
  <si>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</si>
  <si>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</si>
  <si>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</si>
  <si>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</si>
  <si>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</si>
  <si>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</si>
  <si>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</si>
  <si>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</si>
  <si>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</si>
  <si>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</si>
  <si>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</si>
  <si>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</si>
  <si>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</si>
  <si>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</si>
  <si>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</si>
  <si>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</si>
  <si>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</si>
  <si>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</si>
  <si>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</si>
  <si>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</si>
  <si>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</si>
  <si>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</si>
  <si>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</si>
  <si>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</si>
  <si>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</si>
  <si>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</si>
  <si>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</si>
  <si>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</si>
  <si>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</si>
  <si>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</si>
  <si>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</si>
  <si>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</si>
  <si>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</si>
  <si>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</si>
  <si>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</si>
  <si>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</si>
  <si>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</si>
  <si>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</si>
  <si>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</si>
  <si>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</si>
  <si>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</si>
  <si>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</si>
  <si>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</si>
  <si>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</si>
  <si>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</si>
  <si>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</si>
  <si>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</si>
  <si>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</si>
  <si>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</si>
  <si>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</si>
  <si>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</si>
  <si>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</si>
  <si>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</si>
  <si>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</si>
  <si>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</si>
  <si>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</si>
  <si>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</si>
  <si>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</si>
  <si>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</si>
  <si>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</si>
  <si>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</si>
  <si>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</si>
  <si>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</si>
  <si>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</si>
  <si>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</si>
  <si>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</si>
  <si>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</si>
  <si>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</si>
  <si>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</si>
  <si>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</si>
  <si>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</si>
  <si>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</si>
  <si>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</si>
  <si>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</si>
  <si>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</si>
  <si>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</si>
  <si>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</si>
  <si>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</si>
  <si>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</si>
  <si>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</si>
  <si>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</si>
  <si>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</si>
  <si>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</si>
  <si>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</si>
  <si>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</si>
  <si>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</si>
  <si>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</si>
  <si>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</si>
  <si>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</si>
  <si>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</si>
  <si>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</si>
  <si>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</si>
  <si>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</si>
  <si>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</si>
  <si>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</si>
  <si>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</si>
  <si>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</si>
  <si>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</si>
  <si>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</si>
  <si>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</si>
  <si>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</si>
  <si>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</si>
  <si>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</si>
  <si>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</si>
  <si>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</si>
  <si>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</si>
  <si>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</si>
  <si>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</si>
  <si>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</si>
  <si>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</si>
  <si>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</si>
  <si>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</si>
  <si>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</si>
  <si>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</si>
  <si>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</si>
  <si>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</si>
  <si>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</si>
  <si>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</si>
  <si>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</si>
  <si>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</si>
  <si>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</si>
  <si>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</si>
  <si>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</si>
  <si>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</si>
  <si>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</si>
  <si>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</si>
  <si>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</si>
  <si>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</si>
  <si>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</si>
  <si>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</si>
  <si>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</si>
  <si>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</si>
  <si>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</si>
  <si>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</si>
  <si>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</si>
  <si>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</si>
  <si>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</si>
  <si>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</si>
  <si>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</si>
  <si>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</si>
  <si>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</si>
  <si>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</si>
  <si>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</si>
  <si>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</si>
  <si>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</si>
  <si>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</si>
  <si>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</si>
  <si>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</si>
  <si>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</si>
  <si>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</si>
  <si>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</si>
  <si>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</si>
  <si>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</si>
  <si>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</si>
  <si>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</si>
  <si>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</si>
  <si>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</si>
  <si>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</si>
  <si>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</si>
  <si>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</si>
  <si>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</si>
  <si>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</si>
  <si>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</si>
  <si>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</si>
  <si>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</si>
  <si>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</si>
  <si>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</si>
  <si>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</si>
  <si>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</si>
  <si>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</si>
  <si>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</si>
  <si>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</si>
  <si>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</si>
  <si>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</si>
  <si>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</si>
  <si>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</si>
  <si>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</si>
  <si>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</si>
  <si>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</si>
  <si>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</si>
  <si>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</si>
  <si>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</si>
  <si>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</si>
  <si>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</si>
  <si>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</si>
  <si>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</si>
  <si>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</si>
  <si>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</si>
  <si>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</si>
  <si>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</si>
  <si>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</si>
  <si>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</si>
  <si>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</si>
  <si>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</si>
  <si>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</si>
  <si>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</si>
  <si>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</si>
  <si>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</si>
  <si>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</si>
  <si>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</si>
  <si>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</si>
  <si>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</si>
  <si>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</si>
  <si>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</si>
  <si>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</si>
  <si>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</si>
  <si>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</si>
  <si>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</si>
  <si>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</si>
  <si>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</si>
  <si>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</si>
  <si>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</si>
  <si>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</si>
  <si>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</si>
  <si>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</si>
  <si>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</si>
  <si>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</si>
  <si>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</si>
  <si>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</si>
  <si>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</si>
  <si>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</si>
  <si>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</si>
  <si>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</si>
  <si>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</si>
  <si>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</si>
  <si>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</si>
  <si>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</si>
  <si>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</si>
  <si>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</si>
  <si>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</si>
  <si>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</si>
  <si>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</si>
  <si>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</si>
  <si>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</si>
  <si>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</si>
  <si>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</si>
  <si>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</si>
  <si>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</si>
  <si>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</si>
  <si>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</si>
  <si>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</si>
  <si>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</si>
  <si>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</si>
  <si>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</si>
  <si>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</si>
  <si>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</si>
  <si>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</si>
  <si>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</si>
  <si>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</si>
  <si>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</si>
  <si>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</si>
  <si>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</si>
  <si>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</si>
  <si>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</si>
  <si>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</si>
  <si>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</si>
  <si>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</si>
  <si>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</si>
  <si>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</si>
  <si>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</si>
  <si>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</si>
  <si>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</si>
  <si>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</si>
  <si>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</si>
  <si>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</si>
  <si>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</si>
  <si>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</si>
  <si>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</si>
  <si>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</si>
  <si>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</si>
  <si>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</si>
  <si>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</si>
  <si>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</si>
  <si>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</si>
  <si>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</si>
  <si>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</si>
  <si>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</si>
  <si>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</si>
  <si>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</si>
  <si>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</si>
  <si>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</si>
  <si>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</si>
  <si>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</si>
  <si>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</si>
  <si>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</si>
  <si>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</si>
  <si>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</si>
  <si>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</si>
  <si>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</si>
  <si>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</si>
  <si>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</si>
  <si>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</si>
  <si>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</si>
  <si>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</si>
  <si>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</si>
  <si>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</si>
  <si>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</si>
  <si>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</si>
  <si>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</si>
  <si>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</si>
  <si>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</si>
  <si>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</si>
  <si>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</si>
  <si>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</si>
  <si>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</si>
  <si>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</si>
  <si>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</si>
  <si>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</si>
  <si>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</si>
  <si>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</si>
  <si>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</si>
  <si>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</si>
  <si>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</si>
  <si>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</si>
  <si>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</si>
  <si>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</si>
  <si>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</si>
  <si>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</si>
  <si>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</si>
  <si>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</si>
  <si>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</si>
  <si>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</si>
  <si>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</si>
  <si>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</si>
  <si>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</si>
  <si>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</si>
  <si>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</si>
  <si>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</si>
  <si>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</si>
  <si>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</si>
  <si>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</si>
  <si>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</si>
  <si>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</si>
  <si>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</si>
  <si>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</si>
  <si>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</si>
  <si>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</si>
  <si>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</si>
  <si>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</si>
  <si>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</si>
  <si>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</si>
  <si>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</si>
  <si>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</si>
  <si>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</si>
  <si>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</si>
  <si>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</si>
  <si>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</si>
  <si>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</si>
  <si>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</si>
  <si>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</si>
  <si>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</si>
  <si>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</si>
  <si>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</si>
  <si>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</si>
  <si>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</si>
  <si>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</si>
  <si>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</si>
  <si>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</si>
  <si>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</si>
  <si>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</si>
  <si>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</si>
  <si>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</si>
  <si>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</si>
  <si>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</si>
  <si>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</si>
  <si>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</si>
  <si>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</si>
  <si>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</si>
  <si>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</si>
  <si>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</si>
  <si>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</si>
  <si>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</si>
  <si>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</si>
  <si>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</si>
  <si>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</si>
  <si>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</si>
  <si>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</si>
  <si>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</si>
  <si>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</si>
  <si>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</si>
  <si>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</si>
  <si>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</si>
  <si>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</si>
  <si>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</si>
  <si>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</si>
  <si>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</si>
  <si>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</si>
  <si>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</si>
  <si>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</si>
  <si>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</si>
  <si>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</si>
  <si>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</si>
  <si>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</si>
  <si>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</si>
  <si>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</si>
  <si>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</si>
  <si>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</si>
  <si>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</si>
  <si>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</si>
  <si>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</si>
  <si>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</si>
  <si>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</si>
  <si>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</si>
  <si>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</si>
  <si>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</si>
  <si>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</si>
  <si>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</si>
  <si>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</si>
  <si>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</si>
  <si>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</si>
  <si>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</si>
  <si>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</si>
  <si>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</si>
  <si>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</si>
  <si>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</si>
  <si>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</si>
  <si>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</si>
  <si>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</si>
  <si>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</si>
  <si>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</si>
  <si>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</si>
  <si>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</si>
  <si>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</si>
  <si>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</si>
  <si>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</si>
  <si>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</si>
  <si>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</si>
  <si>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</si>
  <si>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</si>
  <si>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</si>
  <si>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</si>
  <si>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</si>
  <si>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</si>
  <si>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</si>
  <si>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</si>
  <si>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</si>
  <si>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</si>
  <si>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</si>
  <si>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</si>
  <si>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</si>
  <si>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</si>
  <si>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</si>
  <si>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</si>
  <si>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</si>
  <si>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</si>
  <si>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</si>
  <si>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</si>
  <si>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</si>
  <si>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</si>
  <si>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</si>
  <si>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</si>
  <si>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</si>
  <si>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</si>
  <si>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</si>
  <si>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</si>
  <si>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</si>
  <si>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</si>
  <si>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</si>
  <si>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</si>
  <si>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</si>
  <si>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</si>
  <si>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</si>
  <si>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</si>
  <si>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</si>
  <si>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</si>
  <si>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</si>
  <si>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</si>
  <si>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</si>
  <si>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</si>
  <si>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</si>
  <si>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</si>
  <si>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</si>
  <si>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</si>
  <si>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</si>
  <si>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</si>
  <si>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</si>
  <si>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</si>
  <si>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</si>
  <si>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</si>
  <si>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</si>
  <si>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</si>
  <si>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</si>
  <si>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</si>
  <si>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</si>
  <si>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</si>
  <si>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</si>
  <si>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</si>
  <si>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</si>
  <si>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</si>
  <si>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</si>
  <si>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</si>
  <si>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</si>
  <si>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</si>
  <si>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</si>
  <si>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</si>
  <si>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</si>
  <si>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</si>
  <si>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</si>
  <si>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</si>
  <si>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</si>
  <si>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</si>
  <si>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</si>
  <si>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</si>
  <si>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</si>
  <si>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</si>
  <si>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</si>
  <si>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</si>
  <si>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</si>
  <si>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</si>
  <si>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</si>
  <si>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</si>
  <si>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</si>
  <si>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</si>
  <si>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</si>
  <si>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</si>
  <si>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</si>
  <si>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</si>
  <si>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</si>
  <si>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</si>
  <si>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</si>
  <si>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</si>
  <si>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</si>
  <si>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</si>
  <si>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</si>
  <si>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</si>
  <si>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</si>
  <si>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</si>
  <si>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</si>
  <si>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</si>
  <si>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</si>
  <si>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</si>
  <si>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</si>
  <si>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</si>
  <si>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</si>
  <si>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</si>
  <si>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</si>
  <si>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</si>
  <si>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</si>
  <si>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</si>
  <si>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</si>
  <si>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</si>
  <si>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</si>
  <si>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</si>
  <si>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</si>
  <si>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</si>
  <si>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</si>
  <si>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</si>
  <si>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</si>
  <si>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</si>
  <si>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</si>
  <si>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</si>
  <si>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</si>
  <si>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</si>
  <si>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</si>
  <si>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</si>
  <si>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</si>
  <si>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</si>
  <si>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</si>
  <si>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</si>
  <si>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</si>
  <si>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</si>
  <si>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</si>
  <si>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</si>
  <si>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</si>
  <si>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</si>
  <si>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</si>
  <si>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</si>
  <si>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</si>
  <si>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</si>
  <si>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</si>
  <si>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</si>
  <si>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</si>
  <si>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</si>
  <si>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</si>
  <si>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</si>
  <si>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</si>
  <si>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</si>
  <si>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</si>
  <si>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</si>
  <si>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</si>
  <si>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</si>
  <si>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</si>
  <si>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</si>
  <si>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</si>
  <si>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</si>
  <si>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</si>
  <si>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</si>
  <si>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</si>
  <si>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</si>
  <si>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</si>
  <si>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</si>
  <si>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</si>
  <si>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</si>
  <si>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</si>
  <si>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</si>
  <si>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</si>
  <si>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</si>
  <si>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</si>
  <si>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</si>
  <si>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</si>
  <si>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</si>
  <si>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</si>
  <si>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</si>
  <si>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</si>
  <si>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</si>
  <si>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</si>
  <si>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</si>
  <si>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</si>
  <si>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</si>
  <si>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</si>
  <si>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</si>
  <si>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</si>
  <si>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</si>
  <si>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</si>
  <si>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</si>
  <si>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</si>
  <si>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</si>
  <si>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</si>
  <si>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</si>
  <si>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</si>
  <si>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</si>
  <si>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</si>
  <si>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</si>
  <si>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</si>
  <si>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</si>
  <si>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</si>
  <si>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</si>
  <si>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</si>
  <si>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</si>
  <si>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</si>
  <si>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</si>
  <si>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</si>
  <si>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</si>
  <si>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</si>
  <si>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</si>
  <si>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</si>
  <si>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</si>
  <si>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</si>
  <si>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</si>
  <si>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</si>
  <si>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</si>
  <si>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</si>
  <si>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</si>
  <si>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</si>
  <si>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</si>
  <si>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</si>
  <si>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</si>
  <si>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</si>
  <si>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</si>
  <si>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</si>
  <si>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</si>
  <si>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</si>
  <si>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</si>
  <si>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</si>
  <si>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</si>
  <si>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</si>
  <si>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</si>
  <si>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</si>
  <si>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</si>
  <si>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</si>
  <si>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</si>
  <si>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</si>
  <si>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</si>
  <si>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</si>
  <si>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</si>
  <si>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</si>
  <si>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</si>
  <si>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</si>
  <si>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</si>
  <si>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</si>
  <si>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</si>
  <si>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</si>
  <si>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</si>
  <si>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</si>
  <si>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</si>
  <si>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</si>
  <si>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</si>
  <si>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</si>
  <si>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</si>
  <si>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</si>
  <si>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</si>
  <si>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</si>
  <si>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</si>
  <si>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</si>
  <si>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</si>
  <si>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</si>
  <si>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</si>
  <si>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</si>
  <si>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</si>
  <si>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</si>
  <si>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</si>
  <si>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</si>
  <si>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</si>
  <si>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</si>
  <si>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</si>
  <si>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</si>
  <si>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</si>
  <si>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</si>
  <si>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</si>
  <si>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</si>
  <si>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</si>
  <si>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</si>
  <si>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</si>
  <si>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</si>
  <si>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</si>
  <si>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</si>
  <si>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</si>
  <si>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</si>
  <si>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</si>
  <si>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</si>
  <si>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</si>
  <si>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</si>
  <si>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</si>
  <si>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</si>
  <si>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</si>
  <si>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</si>
  <si>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</si>
  <si>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</si>
  <si>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</si>
  <si>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</si>
  <si>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</si>
  <si>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</si>
  <si>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</si>
  <si>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</si>
  <si>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</si>
  <si>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</si>
  <si>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</si>
  <si>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</si>
  <si>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</si>
  <si>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</si>
  <si>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</si>
  <si>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</si>
  <si>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</si>
  <si>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</si>
  <si>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</si>
  <si>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</si>
  <si>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</si>
  <si>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</si>
  <si>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</si>
  <si>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</si>
  <si>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</si>
  <si>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</si>
  <si>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</si>
  <si>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</si>
  <si>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</si>
  <si>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</si>
  <si>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</si>
  <si>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</si>
  <si>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</si>
  <si>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</si>
  <si>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</si>
  <si>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</si>
  <si>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</si>
  <si>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</si>
  <si>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</si>
  <si>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</si>
  <si>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</si>
  <si>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</si>
  <si>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</si>
  <si>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</si>
  <si>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</si>
  <si>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</si>
  <si>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</si>
  <si>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</si>
  <si>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</si>
  <si>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</si>
  <si>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</si>
  <si>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</si>
  <si>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</si>
  <si>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</si>
  <si>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</si>
  <si>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</si>
  <si>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</si>
  <si>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</si>
  <si>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</si>
  <si>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</si>
  <si>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</si>
  <si>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</si>
  <si>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</si>
  <si>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</si>
  <si>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</si>
  <si>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</si>
  <si>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</si>
  <si>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</si>
  <si>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</si>
  <si>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</si>
  <si>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</si>
  <si>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</si>
  <si>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</si>
  <si>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</si>
  <si>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</si>
  <si>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</si>
  <si>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</si>
  <si>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</si>
  <si>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</si>
  <si>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</si>
  <si>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</si>
  <si>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</si>
  <si>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</si>
  <si>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</si>
  <si>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</si>
  <si>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</si>
  <si>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</si>
  <si>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</si>
  <si>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</si>
  <si>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</si>
  <si>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</si>
  <si>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</si>
  <si>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</si>
  <si>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</si>
  <si>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</si>
  <si>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</si>
  <si>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</si>
  <si>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</si>
  <si>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</si>
  <si>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</si>
  <si>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</si>
  <si>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</si>
  <si>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</si>
  <si>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</si>
  <si>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</si>
  <si>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</si>
  <si>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</si>
  <si>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</si>
  <si>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</si>
  <si>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</si>
  <si>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</si>
  <si>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</si>
  <si>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</si>
  <si>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</si>
  <si>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</si>
  <si>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</si>
  <si>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</si>
  <si>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</si>
  <si>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</si>
  <si>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</si>
  <si>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</si>
  <si>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</si>
  <si>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</si>
  <si>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</si>
  <si>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</si>
  <si>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</si>
  <si>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</si>
  <si>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</si>
  <si>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</si>
  <si>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</si>
  <si>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</si>
  <si>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</si>
  <si>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</si>
  <si>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</si>
  <si>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</si>
  <si>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</si>
  <si>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</si>
  <si>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</si>
  <si>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</si>
  <si>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</si>
  <si>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</si>
  <si>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</si>
  <si>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</si>
  <si>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</si>
  <si>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</si>
  <si>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</si>
  <si>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</si>
  <si>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</si>
  <si>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</si>
  <si>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</si>
  <si>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</si>
  <si>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</si>
  <si>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</si>
  <si>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</si>
  <si>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</si>
  <si>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</si>
  <si>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</si>
  <si>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</si>
  <si>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</si>
  <si>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</si>
  <si>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</si>
  <si>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</si>
  <si>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</si>
  <si>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</si>
  <si>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</si>
  <si>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</si>
  <si>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</si>
  <si>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</si>
  <si>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</si>
  <si>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</si>
  <si>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</si>
  <si>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</si>
  <si>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</si>
  <si>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</si>
  <si>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</si>
  <si>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</si>
  <si>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</si>
  <si>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</si>
  <si>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</si>
  <si>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</si>
  <si>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</si>
  <si>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</si>
  <si>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</si>
  <si>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</si>
  <si>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</si>
  <si>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</si>
  <si>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</si>
  <si>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</si>
  <si>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</si>
  <si>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</si>
  <si>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</si>
  <si>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</si>
  <si>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</si>
  <si>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</si>
  <si>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</si>
  <si>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</si>
  <si>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</si>
  <si>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</si>
  <si>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</si>
  <si>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</si>
  <si>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</si>
  <si>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</si>
  <si>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</si>
  <si>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</si>
  <si>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</si>
  <si>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</si>
  <si>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</si>
  <si>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</si>
  <si>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</si>
  <si>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</si>
  <si>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</si>
  <si>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</si>
  <si>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</si>
  <si>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</si>
  <si>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</si>
  <si>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</si>
  <si>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</si>
  <si>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</si>
  <si>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</si>
  <si>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</si>
  <si>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</si>
  <si>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</si>
  <si>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</si>
  <si>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</si>
  <si>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</si>
  <si>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</si>
  <si>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</si>
  <si>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</si>
  <si>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</si>
  <si>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</si>
  <si>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</si>
  <si>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</si>
  <si>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</si>
  <si>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</si>
  <si>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</si>
  <si>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</si>
  <si>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</si>
  <si>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</si>
  <si>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</si>
  <si>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</si>
  <si>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</si>
  <si>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</si>
  <si>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</si>
  <si>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</si>
  <si>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</si>
  <si>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</si>
  <si>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</si>
  <si>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</si>
  <si>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</si>
  <si>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</si>
  <si>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</si>
  <si>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</si>
  <si>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</si>
  <si>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</si>
  <si>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</si>
  <si>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</si>
  <si>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</si>
  <si>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</si>
  <si>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</si>
  <si>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</si>
  <si>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</si>
  <si>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</si>
  <si>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</si>
  <si>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</si>
  <si>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</si>
  <si>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</si>
  <si>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</si>
  <si>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</si>
  <si>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</si>
  <si>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</si>
  <si>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</si>
  <si>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</si>
  <si>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</si>
  <si>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</si>
  <si>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</si>
  <si>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</si>
  <si>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</si>
  <si>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</si>
  <si>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</si>
  <si>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</si>
  <si>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</si>
  <si>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</si>
  <si>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</si>
  <si>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</si>
  <si>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</si>
  <si>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</si>
  <si>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</si>
  <si>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</si>
  <si>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</si>
  <si>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</si>
  <si>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</si>
  <si>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</si>
  <si>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</si>
  <si>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</si>
  <si>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</si>
  <si>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</si>
  <si>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</si>
  <si>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</si>
  <si>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</si>
  <si>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</si>
  <si>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</si>
  <si>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</si>
  <si>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</si>
  <si>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</si>
  <si>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</si>
  <si>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</si>
  <si>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</si>
  <si>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</si>
  <si>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</si>
  <si>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</si>
  <si>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</si>
  <si>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</si>
  <si>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</si>
  <si>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</si>
  <si>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</si>
  <si>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</si>
  <si>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</si>
  <si>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</si>
  <si>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</si>
  <si>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</si>
  <si>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</si>
  <si>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</si>
  <si>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</si>
  <si>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</si>
  <si>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</si>
  <si>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</si>
  <si>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</si>
  <si>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</si>
  <si>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</si>
  <si>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</si>
  <si>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</si>
  <si>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</si>
  <si>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</si>
  <si>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</si>
  <si>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</si>
  <si>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</si>
  <si>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</si>
  <si>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</si>
  <si>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</si>
  <si>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</si>
  <si>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</si>
  <si>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</si>
  <si>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</si>
  <si>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</si>
  <si>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</si>
  <si>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</si>
  <si>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</si>
  <si>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</si>
  <si>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</si>
  <si>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</si>
  <si>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</si>
  <si>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</si>
  <si>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</si>
  <si>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</si>
  <si>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</si>
  <si>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</si>
  <si>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</si>
  <si>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</si>
  <si>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</si>
  <si>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</si>
  <si>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</si>
  <si>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</si>
  <si>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</si>
  <si>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</si>
  <si>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</si>
  <si>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</si>
  <si>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</si>
  <si>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</si>
  <si>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</si>
  <si>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</si>
  <si>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</si>
  <si>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</si>
  <si>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</si>
  <si>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</si>
  <si>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</si>
  <si>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</si>
  <si>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</si>
  <si>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</si>
  <si>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</si>
  <si>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</si>
  <si>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</si>
  <si>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</si>
  <si>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</si>
  <si>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</si>
  <si>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</si>
  <si>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</si>
  <si>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</si>
  <si>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</si>
  <si>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</si>
  <si>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</si>
  <si>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</si>
  <si>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</si>
  <si>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</si>
  <si>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</si>
  <si>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</si>
  <si>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</si>
  <si>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</si>
  <si>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</si>
  <si>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</si>
  <si>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</si>
  <si>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</si>
  <si>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</si>
  <si>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</si>
  <si>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</si>
  <si>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</si>
  <si>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</si>
  <si>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</si>
  <si>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</si>
  <si>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</si>
  <si>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</si>
  <si>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</si>
  <si>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</si>
  <si>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</si>
  <si>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</si>
  <si>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</si>
  <si>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</si>
  <si>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</si>
  <si>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</si>
  <si>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</si>
  <si>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</si>
  <si>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</si>
  <si>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</si>
  <si>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</si>
  <si>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</si>
  <si>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</si>
  <si>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</si>
  <si>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</si>
  <si>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</si>
  <si>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</si>
  <si>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</si>
  <si>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</si>
  <si>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</si>
  <si>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</si>
  <si>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</si>
  <si>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</si>
  <si>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</si>
  <si>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</si>
  <si>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</si>
  <si>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</si>
  <si>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</si>
  <si>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</si>
  <si>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</si>
  <si>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</si>
  <si>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</si>
  <si>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</si>
  <si>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</si>
  <si>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</si>
  <si>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</si>
  <si>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</si>
  <si>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</si>
  <si>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</si>
  <si>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</si>
  <si>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</si>
  <si>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</si>
  <si>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</si>
  <si>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</si>
  <si>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</si>
  <si>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</si>
  <si>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</si>
  <si>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</si>
  <si>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</si>
  <si>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</si>
  <si>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</si>
  <si>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</si>
  <si>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</si>
  <si>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</si>
  <si>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</si>
  <si>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</si>
  <si>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</si>
  <si>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</si>
  <si>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</si>
  <si>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</si>
  <si>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</si>
  <si>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</si>
  <si>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</si>
  <si>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</si>
  <si>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</si>
  <si>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</si>
  <si>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</si>
  <si>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</si>
  <si>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</si>
  <si>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</si>
  <si>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</si>
  <si>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</si>
  <si>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</si>
  <si>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</si>
  <si>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</si>
  <si>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</si>
  <si>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</si>
  <si>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</si>
  <si>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</si>
  <si>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</si>
  <si>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</si>
  <si>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</si>
  <si>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</si>
  <si>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</si>
  <si>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</si>
  <si>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</si>
  <si>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</si>
  <si>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</si>
  <si>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</si>
  <si>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</si>
  <si>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</si>
  <si>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</si>
  <si>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</si>
  <si>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</si>
  <si>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</si>
  <si>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</si>
  <si>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</si>
  <si>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</si>
  <si>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</si>
  <si>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</si>
  <si>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</si>
  <si>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</si>
  <si>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</si>
  <si>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</si>
  <si>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</si>
  <si>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</si>
  <si>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</si>
  <si>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</si>
  <si>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</si>
  <si>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</si>
  <si>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</si>
  <si>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</si>
  <si>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</si>
  <si>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</si>
  <si>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</si>
  <si>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</si>
  <si>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</si>
  <si>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</si>
  <si>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</si>
  <si>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</si>
  <si>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</si>
  <si>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</si>
  <si>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</si>
  <si>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</si>
  <si>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</si>
  <si>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</si>
  <si>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</si>
  <si>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</si>
  <si>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</si>
  <si>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</si>
  <si>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</si>
  <si>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</si>
  <si>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</si>
  <si>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</si>
  <si>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</si>
  <si>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</si>
  <si>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</si>
  <si>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</si>
  <si>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</si>
  <si>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</si>
  <si>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</si>
  <si>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</si>
  <si>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</si>
  <si>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</si>
  <si>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</si>
  <si>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</si>
  <si>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</si>
  <si>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</si>
  <si>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</si>
  <si>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</si>
  <si>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</si>
  <si>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</si>
  <si>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</si>
  <si>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</si>
  <si>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</si>
  <si>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</si>
  <si>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</si>
  <si>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</si>
  <si>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</si>
  <si>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</si>
  <si>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</si>
  <si>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</si>
  <si>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</si>
  <si>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</si>
  <si>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</si>
  <si>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</si>
  <si>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</si>
  <si>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</si>
  <si>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</si>
  <si>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</si>
  <si>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</si>
  <si>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</si>
  <si>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</si>
  <si>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</si>
  <si>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</si>
  <si>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</si>
  <si>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</si>
  <si>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</si>
  <si>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</si>
  <si>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</si>
  <si>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</si>
  <si>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</si>
  <si>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</si>
  <si>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</si>
  <si>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</si>
  <si>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</si>
  <si>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</si>
  <si>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</si>
  <si>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</si>
  <si>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</si>
  <si>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</si>
  <si>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</si>
  <si>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</si>
  <si>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</si>
  <si>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</si>
  <si>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</si>
  <si>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</si>
  <si>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</si>
  <si>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</si>
  <si>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</si>
  <si>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</si>
  <si>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</si>
  <si>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</si>
  <si>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</si>
  <si>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</si>
  <si>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</si>
  <si>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</si>
  <si>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</si>
  <si>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</si>
  <si>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</si>
  <si>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</si>
  <si>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</si>
  <si>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</si>
  <si>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</si>
  <si>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</si>
  <si>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</si>
  <si>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</si>
  <si>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</si>
  <si>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</si>
  <si>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</si>
  <si>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</si>
  <si>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</si>
  <si>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</si>
  <si>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</si>
  <si>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</si>
  <si>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</si>
  <si>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</si>
  <si>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</si>
  <si>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</si>
  <si>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</si>
  <si>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</si>
  <si>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</si>
  <si>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</si>
  <si>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</si>
  <si>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</si>
  <si>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</si>
  <si>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</si>
  <si>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</si>
  <si>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</si>
  <si>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</si>
  <si>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</si>
  <si>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</si>
  <si>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</si>
  <si>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</si>
  <si>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</si>
  <si>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</si>
  <si>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</si>
  <si>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</si>
  <si>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</si>
  <si>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</si>
  <si>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</si>
  <si>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</si>
  <si>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</si>
  <si>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</si>
  <si>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</si>
  <si>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</si>
  <si>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</si>
  <si>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</si>
  <si>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</si>
  <si>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</si>
  <si>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</si>
  <si>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</si>
  <si>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</si>
  <si>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</si>
  <si>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</si>
  <si>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</si>
  <si>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</si>
  <si>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</si>
  <si>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</si>
  <si>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</si>
  <si>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</si>
  <si>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</si>
  <si>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</si>
  <si>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</si>
  <si>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</si>
  <si>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</si>
  <si>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</si>
  <si>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</si>
  <si>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</si>
  <si>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</si>
  <si>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</si>
  <si>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</si>
  <si>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</si>
  <si>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</si>
  <si>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</si>
  <si>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</si>
  <si>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</si>
  <si>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</si>
  <si>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</si>
  <si>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</si>
  <si>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</si>
  <si>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</si>
  <si>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</si>
  <si>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</si>
  <si>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</si>
  <si>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</si>
  <si>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</si>
  <si>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</si>
  <si>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</si>
  <si>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</si>
  <si>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</si>
  <si>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</si>
  <si>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</si>
  <si>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</si>
  <si>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</si>
  <si>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</si>
  <si>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</si>
  <si>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</si>
  <si>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</si>
  <si>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</si>
  <si>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</si>
  <si>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</si>
  <si>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</si>
  <si>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</si>
  <si>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</si>
  <si>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</si>
  <si>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</si>
  <si>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</si>
  <si>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</si>
  <si>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</si>
  <si>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</si>
  <si>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</si>
  <si>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</si>
  <si>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</si>
  <si>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</si>
  <si>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</si>
  <si>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</si>
  <si>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</si>
  <si>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</si>
  <si>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</si>
  <si>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</si>
  <si>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</si>
  <si>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</si>
  <si>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</si>
  <si>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</si>
  <si>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</si>
  <si>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</si>
  <si>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</si>
  <si>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</si>
  <si>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</si>
  <si>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</si>
  <si>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</si>
  <si>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</si>
  <si>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</si>
  <si>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</si>
  <si>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</si>
  <si>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</si>
  <si>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</si>
  <si>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</si>
  <si>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</si>
  <si>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</si>
  <si>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</si>
  <si>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</si>
  <si>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</si>
  <si>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</si>
  <si>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</si>
  <si>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</si>
  <si>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</si>
  <si>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</si>
  <si>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</si>
  <si>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</si>
  <si>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</si>
  <si>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</si>
  <si>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</si>
  <si>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</si>
  <si>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</si>
  <si>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</si>
  <si>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</si>
  <si>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</si>
  <si>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</si>
  <si>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</si>
  <si>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</si>
  <si>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</si>
  <si>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</si>
  <si>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</si>
  <si>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</si>
  <si>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</si>
  <si>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</si>
  <si>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</si>
  <si>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</si>
  <si>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</si>
  <si>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</si>
  <si>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</si>
  <si>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</si>
  <si>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</si>
  <si>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</si>
  <si>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</si>
  <si>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</si>
  <si>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</si>
  <si>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</si>
  <si>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</si>
  <si>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</si>
  <si>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</si>
  <si>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</si>
  <si>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</si>
  <si>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</si>
  <si>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</si>
  <si>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</si>
  <si>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</si>
  <si>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</si>
  <si>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</si>
  <si>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</si>
  <si>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</si>
  <si>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</si>
  <si>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</si>
  <si>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</si>
  <si>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</si>
  <si>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</si>
  <si>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</si>
  <si>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</si>
  <si>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</si>
  <si>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</si>
  <si>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</si>
  <si>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</si>
  <si>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</si>
  <si>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</si>
  <si>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</si>
  <si>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</si>
  <si>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</si>
  <si>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</si>
  <si>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</si>
  <si>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</si>
  <si>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</si>
  <si>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</si>
  <si>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</si>
  <si>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</si>
  <si>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</si>
  <si>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</si>
  <si>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</si>
  <si>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</si>
  <si>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</si>
  <si>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</si>
  <si>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</si>
  <si>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</si>
  <si>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</si>
  <si>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</si>
  <si>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</si>
  <si>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</si>
  <si>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</si>
  <si>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</si>
  <si>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</si>
  <si>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</si>
  <si>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</si>
  <si>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</si>
  <si>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</si>
  <si>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</si>
  <si>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</si>
  <si>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</si>
  <si>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</si>
  <si>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</si>
  <si>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</si>
  <si>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</si>
  <si>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</si>
  <si>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</si>
  <si>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</si>
  <si>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</si>
  <si>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</si>
  <si>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</si>
  <si>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</si>
  <si>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</si>
  <si>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</si>
  <si>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</si>
  <si>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</si>
  <si>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</si>
  <si>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</si>
  <si>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</si>
  <si>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</si>
  <si>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</si>
  <si>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</si>
  <si>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</si>
  <si>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</si>
  <si>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</si>
  <si>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</si>
  <si>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</si>
  <si>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</si>
  <si>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</si>
  <si>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</si>
  <si>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</si>
  <si>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</si>
  <si>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</si>
  <si>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</si>
  <si>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</si>
  <si>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</si>
  <si>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</si>
  <si>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</si>
  <si>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</si>
  <si>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</si>
  <si>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</si>
  <si>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</si>
  <si>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</si>
  <si>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</si>
  <si>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</si>
  <si>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</si>
  <si>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</si>
  <si>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</si>
  <si>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</si>
  <si>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</si>
  <si>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</si>
  <si>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</si>
  <si>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</si>
  <si>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</si>
  <si>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</si>
  <si>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</si>
  <si>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</si>
  <si>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</si>
  <si>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</si>
  <si>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</si>
  <si>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</si>
  <si>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</si>
  <si>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</si>
  <si>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</si>
  <si>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</si>
  <si>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</si>
  <si>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</si>
  <si>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</si>
  <si>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</si>
  <si>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</si>
  <si>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</si>
  <si>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</si>
  <si>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</si>
  <si>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</si>
  <si>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</si>
  <si>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</si>
  <si>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</si>
  <si>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</si>
  <si>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</si>
  <si>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</si>
  <si>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</si>
  <si>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</si>
  <si>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</si>
  <si>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</si>
  <si>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</si>
  <si>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</si>
  <si>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</si>
  <si>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</si>
  <si>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</si>
  <si>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</si>
  <si>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</si>
  <si>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</si>
  <si>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</si>
  <si>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</si>
  <si>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</si>
  <si>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</si>
  <si>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</si>
  <si>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</si>
  <si>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</si>
  <si>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</si>
  <si>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</si>
  <si>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</si>
  <si>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</si>
  <si>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</si>
  <si>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</si>
  <si>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</si>
  <si>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</si>
  <si>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</si>
  <si>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</si>
  <si>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</si>
  <si>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</si>
  <si>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</si>
  <si>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</si>
  <si>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</si>
  <si>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</si>
  <si>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</si>
  <si>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</si>
  <si>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</si>
  <si>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</si>
  <si>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</si>
  <si>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</si>
  <si>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</si>
  <si>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</si>
  <si>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</si>
  <si>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</si>
  <si>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</si>
  <si>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</si>
  <si>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</si>
  <si>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</si>
  <si>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</si>
  <si>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</si>
  <si>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</si>
  <si>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</si>
  <si>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</si>
  <si>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</si>
  <si>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</si>
  <si>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</si>
  <si>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</si>
  <si>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</si>
  <si>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</si>
  <si>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</si>
  <si>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</si>
  <si>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</si>
  <si>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</si>
  <si>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</si>
  <si>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</si>
  <si>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</si>
  <si>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</si>
  <si>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</si>
  <si>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</si>
  <si>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</si>
  <si>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</si>
  <si>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</si>
  <si>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</si>
  <si>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</si>
  <si>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</si>
  <si>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</si>
  <si>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</si>
  <si>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</si>
  <si>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</si>
  <si>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</si>
  <si>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</si>
  <si>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</si>
  <si>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</si>
  <si>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</si>
  <si>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</si>
  <si>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</si>
  <si>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</si>
  <si>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</si>
  <si>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</si>
  <si>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</si>
  <si>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</si>
  <si>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</si>
  <si>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</si>
  <si>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</si>
  <si>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</si>
  <si>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</si>
  <si>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</si>
  <si>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</si>
  <si>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</si>
  <si>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</si>
  <si>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</si>
  <si>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</si>
  <si>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</si>
  <si>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</si>
  <si>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</si>
  <si>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</si>
  <si>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</si>
  <si>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</si>
  <si>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</si>
  <si>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</si>
  <si>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</si>
  <si>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</si>
  <si>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</si>
  <si>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</si>
  <si>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</si>
  <si>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</si>
  <si>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</si>
  <si>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</si>
  <si>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</si>
  <si>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</si>
  <si>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</si>
  <si>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</si>
  <si>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</si>
  <si>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</si>
  <si>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</si>
  <si>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</si>
  <si>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</si>
  <si>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</si>
  <si>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</si>
  <si>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</si>
  <si>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</si>
  <si>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</si>
  <si>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</si>
  <si>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</si>
  <si>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</si>
  <si>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</si>
  <si>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</si>
  <si>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</si>
  <si>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</si>
  <si>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</si>
  <si>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</si>
  <si>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</si>
  <si>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</si>
  <si>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</si>
  <si>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</si>
  <si>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</si>
  <si>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</si>
  <si>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</si>
  <si>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</si>
  <si>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</si>
  <si>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</si>
  <si>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</si>
  <si>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</si>
  <si>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</si>
  <si>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</si>
  <si>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</si>
  <si>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</si>
  <si>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</si>
  <si>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</si>
  <si>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</si>
  <si>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</si>
  <si>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</si>
  <si>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</si>
  <si>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</si>
  <si>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</si>
  <si>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</si>
  <si>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</si>
  <si>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</si>
  <si>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</si>
  <si>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</si>
  <si>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</si>
  <si>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</si>
  <si>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</si>
  <si>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</si>
  <si>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</si>
  <si>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</si>
  <si>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</si>
  <si>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</si>
  <si>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</si>
  <si>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</si>
  <si>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</si>
  <si>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</si>
  <si>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</si>
  <si>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</si>
  <si>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</si>
  <si>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</si>
  <si>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</si>
  <si>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</si>
  <si>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</si>
  <si>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</si>
  <si>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</si>
  <si>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</si>
  <si>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</si>
  <si>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</si>
  <si>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</si>
  <si>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</si>
  <si>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</si>
  <si>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</si>
  <si>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</si>
  <si>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</si>
  <si>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</si>
  <si>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</si>
  <si>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</si>
  <si>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</si>
  <si>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</si>
  <si>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</si>
  <si>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</si>
  <si>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</si>
  <si>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</si>
  <si>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</si>
  <si>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</si>
  <si>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</si>
  <si>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</si>
  <si>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</si>
  <si>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</si>
  <si>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</si>
  <si>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</si>
  <si>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</si>
  <si>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</si>
  <si>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</si>
  <si>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</si>
  <si>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</si>
  <si>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</si>
  <si>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</si>
  <si>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</si>
  <si>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</si>
  <si>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</si>
  <si>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</si>
  <si>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</si>
  <si>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</si>
  <si>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</si>
  <si>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</si>
  <si>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</si>
  <si>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</si>
  <si>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</si>
  <si>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</si>
  <si>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</si>
  <si>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</si>
  <si>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</si>
  <si>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</si>
  <si>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</si>
  <si>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</si>
  <si>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</si>
  <si>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</si>
  <si>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</si>
  <si>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</si>
  <si>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</si>
  <si>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</si>
  <si>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</si>
  <si>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</si>
  <si>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</si>
  <si>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</si>
  <si>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</si>
  <si>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</si>
  <si>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</si>
  <si>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</si>
  <si>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</si>
  <si>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</si>
  <si>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</si>
  <si>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</si>
  <si>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</si>
  <si>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</si>
  <si>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</si>
  <si>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</si>
  <si>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</si>
  <si>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</si>
  <si>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</si>
  <si>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</si>
  <si>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</si>
  <si>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</si>
  <si>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</si>
  <si>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</si>
  <si>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</si>
  <si>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</si>
  <si>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</si>
  <si>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</si>
  <si>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</si>
  <si>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</si>
  <si>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</si>
  <si>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</si>
  <si>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</si>
  <si>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</si>
  <si>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</si>
  <si>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</si>
  <si>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</si>
  <si>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</si>
  <si>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</si>
  <si>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</si>
  <si>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</si>
  <si>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</si>
  <si>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</si>
  <si>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</si>
  <si>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</si>
  <si>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</si>
  <si>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</si>
  <si>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</si>
  <si>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</si>
  <si>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</si>
  <si>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</si>
  <si>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</si>
  <si>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</si>
  <si>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</si>
  <si>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</si>
  <si>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</si>
  <si>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</si>
  <si>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</si>
  <si>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</si>
  <si>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</si>
  <si>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</si>
  <si>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</si>
  <si>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</si>
  <si>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</si>
  <si>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</si>
  <si>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</si>
  <si>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</si>
  <si>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</si>
  <si>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</si>
  <si>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</si>
  <si>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</si>
  <si>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</si>
  <si>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</si>
  <si>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</si>
  <si>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</si>
  <si>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</si>
  <si>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</si>
  <si>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</si>
  <si>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</si>
  <si>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</si>
  <si>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</si>
  <si>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</si>
  <si>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</si>
  <si>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</si>
  <si>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</si>
  <si>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</si>
  <si>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</si>
  <si>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</si>
  <si>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</si>
  <si>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</si>
  <si>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</si>
  <si>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</si>
  <si>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</si>
  <si>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</si>
  <si>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</si>
  <si>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</si>
  <si>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</si>
  <si>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</si>
  <si>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</si>
  <si>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</si>
  <si>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</si>
  <si>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</si>
  <si>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</si>
  <si>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</si>
  <si>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</si>
  <si>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</si>
  <si>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</si>
  <si>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</si>
  <si>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</si>
  <si>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</si>
  <si>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</si>
  <si>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</si>
  <si>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</si>
  <si>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</si>
  <si>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</si>
  <si>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</si>
  <si>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</si>
  <si>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</si>
  <si>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</si>
  <si>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</si>
  <si>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</si>
  <si>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</si>
  <si>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</si>
  <si>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</si>
  <si>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</si>
  <si>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</si>
  <si>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</si>
  <si>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</si>
  <si>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</si>
  <si>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</si>
  <si>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</si>
  <si>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</si>
  <si>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</si>
  <si>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</si>
  <si>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</si>
  <si>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</si>
  <si>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</si>
  <si>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</si>
  <si>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</si>
  <si>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</si>
  <si>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</si>
  <si>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</si>
  <si>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</si>
  <si>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</si>
  <si>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</si>
  <si>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</si>
  <si>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</si>
  <si>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</si>
  <si>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</si>
  <si>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</si>
  <si>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</si>
  <si>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</si>
  <si>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</si>
  <si>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</si>
  <si>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</si>
  <si>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</si>
  <si>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</si>
  <si>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</si>
  <si>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</si>
  <si>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</si>
  <si>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</si>
  <si>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</si>
  <si>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</si>
  <si>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</si>
  <si>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</si>
  <si>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</si>
  <si>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</si>
  <si>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</si>
  <si>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</si>
  <si>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</si>
  <si>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</si>
  <si>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</si>
  <si>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</si>
  <si>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</si>
  <si>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</si>
  <si>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</si>
  <si>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</si>
  <si>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</si>
  <si>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</si>
  <si>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</si>
  <si>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</si>
  <si>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</si>
  <si>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</si>
  <si>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</si>
  <si>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</si>
  <si>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</si>
  <si>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</si>
  <si>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</si>
  <si>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</si>
  <si>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</si>
  <si>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</si>
  <si>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</si>
  <si>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</si>
  <si>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</si>
  <si>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</si>
  <si>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</si>
  <si>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</si>
  <si>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</si>
  <si>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</si>
  <si>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</si>
  <si>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</si>
  <si>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</si>
  <si>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</si>
  <si>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</si>
  <si>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</si>
  <si>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</si>
  <si>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</si>
  <si>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</si>
  <si>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</si>
  <si>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</si>
  <si>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</si>
  <si>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</si>
  <si>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</si>
  <si>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</si>
  <si>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</si>
  <si>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</si>
  <si>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</si>
  <si>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</si>
  <si>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</si>
  <si>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</si>
  <si>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</si>
  <si>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</si>
  <si>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</si>
  <si>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</si>
  <si>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</si>
  <si>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</si>
  <si>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</si>
  <si>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</si>
  <si>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</si>
  <si>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</si>
  <si>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</si>
  <si>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</si>
  <si>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</si>
  <si>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</si>
  <si>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</si>
  <si>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</si>
  <si>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</si>
  <si>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</si>
  <si>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</si>
  <si>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</si>
  <si>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</si>
  <si>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</si>
  <si>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</si>
  <si>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</si>
  <si>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</si>
  <si>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</si>
  <si>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</si>
  <si>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</si>
  <si>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</si>
  <si>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</si>
  <si>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</si>
  <si>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</si>
  <si>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</si>
  <si>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</si>
  <si>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</si>
  <si>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</si>
  <si>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</si>
  <si>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</si>
  <si>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</si>
  <si>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</si>
  <si>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</si>
  <si>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</si>
  <si>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</si>
  <si>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</si>
  <si>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</si>
  <si>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</si>
  <si>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</si>
  <si>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</si>
  <si>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</si>
  <si>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</si>
  <si>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</si>
  <si>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</si>
  <si>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</si>
  <si>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</si>
  <si>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</si>
  <si>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</si>
  <si>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</si>
  <si>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</si>
  <si>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</si>
  <si>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</si>
  <si>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</si>
  <si>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</si>
  <si>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</si>
  <si>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</si>
  <si>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</si>
  <si>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</si>
  <si>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</si>
  <si>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</si>
  <si>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</si>
  <si>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</si>
  <si>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</si>
  <si>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</si>
  <si>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</si>
  <si>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</si>
  <si>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</si>
  <si>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</si>
  <si>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</si>
  <si>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</si>
  <si>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</si>
  <si>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</si>
  <si>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</si>
  <si>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</si>
  <si>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</si>
  <si>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</si>
  <si>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</si>
  <si>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</si>
  <si>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</si>
  <si>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</si>
  <si>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</si>
  <si>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</si>
  <si>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</si>
  <si>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</si>
  <si>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</si>
  <si>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</si>
  <si>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</si>
  <si>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</si>
  <si>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</si>
  <si>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</si>
  <si>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</si>
  <si>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</si>
  <si>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</si>
  <si>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</si>
  <si>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</si>
  <si>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</si>
  <si>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</si>
  <si>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</si>
  <si>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</si>
  <si>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</si>
  <si>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</si>
  <si>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</si>
  <si>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</si>
  <si>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</si>
  <si>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</si>
  <si>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</si>
  <si>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</si>
  <si>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</si>
  <si>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</si>
  <si>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</si>
  <si>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</si>
  <si>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</si>
  <si>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</si>
  <si>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</si>
  <si>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</si>
  <si>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</si>
  <si>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</si>
  <si>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</si>
  <si>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</si>
  <si>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</si>
  <si>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</si>
  <si>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</si>
  <si>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</si>
  <si>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</si>
  <si>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</si>
  <si>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</si>
  <si>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</si>
  <si>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</si>
  <si>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</si>
  <si>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</si>
  <si>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</si>
  <si>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</si>
  <si>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</si>
  <si>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</si>
  <si>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</si>
  <si>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</si>
  <si>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</si>
  <si>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</si>
  <si>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</si>
  <si>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</si>
  <si>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</si>
  <si>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</si>
  <si>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</si>
  <si>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</si>
  <si>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</si>
  <si>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</si>
  <si>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</si>
  <si>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</si>
  <si>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</si>
  <si>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</si>
  <si>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</si>
  <si>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</si>
  <si>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</si>
  <si>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</si>
  <si>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</si>
  <si>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</si>
  <si>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</si>
  <si>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</si>
  <si>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</si>
  <si>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</si>
  <si>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</si>
  <si>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</si>
  <si>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</si>
  <si>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</si>
  <si>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</si>
  <si>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</si>
  <si>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</si>
  <si>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</si>
  <si>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</si>
  <si>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</si>
  <si>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</si>
  <si>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</si>
  <si>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</si>
  <si>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</si>
  <si>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</si>
  <si>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</si>
  <si>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</si>
  <si>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</si>
  <si>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</si>
  <si>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</si>
  <si>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</si>
  <si>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</si>
  <si>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</si>
  <si>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</si>
  <si>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</si>
  <si>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</si>
  <si>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</si>
  <si>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</si>
  <si>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</si>
  <si>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</si>
  <si>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</si>
  <si>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</si>
  <si>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</si>
  <si>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</si>
  <si>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</si>
  <si>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</si>
  <si>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</si>
  <si>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</si>
  <si>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</si>
  <si>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</si>
  <si>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</si>
  <si>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</si>
  <si>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</si>
  <si>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</si>
  <si>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</si>
  <si>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</si>
  <si>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</si>
  <si>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</si>
  <si>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</si>
  <si>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</si>
  <si>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</si>
  <si>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</si>
  <si>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</si>
  <si>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</si>
  <si>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</si>
  <si>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</si>
  <si>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</si>
  <si>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</si>
  <si>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</si>
  <si>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</si>
  <si>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</si>
  <si>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</si>
  <si>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</si>
  <si>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</si>
  <si>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</si>
  <si>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</si>
  <si>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</si>
  <si>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</si>
  <si>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</si>
  <si>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</si>
  <si>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</si>
  <si>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</si>
  <si>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</si>
  <si>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</si>
  <si>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</si>
  <si>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</si>
  <si>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</si>
  <si>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</si>
  <si>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</si>
  <si>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</si>
  <si>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</si>
  <si>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</si>
  <si>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</si>
  <si>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</si>
  <si>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</si>
  <si>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</si>
  <si>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</si>
  <si>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</si>
  <si>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</si>
  <si>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</si>
  <si>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</si>
  <si>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</si>
  <si>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</si>
  <si>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</si>
  <si>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</si>
  <si>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</si>
  <si>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</si>
  <si>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</si>
  <si>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</si>
  <si>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</si>
  <si>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</si>
  <si>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</si>
  <si>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</si>
  <si>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</si>
  <si>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</si>
  <si>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</si>
  <si>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</si>
  <si>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</si>
  <si>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</si>
  <si>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</si>
  <si>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</si>
  <si>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</si>
  <si>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</si>
  <si>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</si>
  <si>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</si>
  <si>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</si>
  <si>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</si>
  <si>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</si>
  <si>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</si>
  <si>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</si>
  <si>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</si>
  <si>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</si>
  <si>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</si>
  <si>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</si>
  <si>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</si>
  <si>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</si>
  <si>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</si>
  <si>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</si>
  <si>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</si>
  <si>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</si>
  <si>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</si>
  <si>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</si>
  <si>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</si>
  <si>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</si>
  <si>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</si>
  <si>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</si>
  <si>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</si>
  <si>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</si>
  <si>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</si>
  <si>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</si>
  <si>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</si>
  <si>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</si>
  <si>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</si>
  <si>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</si>
  <si>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</si>
  <si>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</si>
  <si>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</si>
  <si>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</si>
  <si>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</si>
  <si>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</si>
  <si>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</si>
  <si>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</si>
  <si>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</si>
  <si>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</si>
  <si>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</si>
  <si>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</si>
  <si>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</si>
  <si>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</si>
  <si>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</si>
  <si>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</si>
  <si>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</si>
  <si>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</si>
  <si>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</si>
  <si>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</si>
  <si>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</si>
  <si>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</si>
  <si>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</si>
  <si>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</si>
  <si>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</si>
  <si>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</si>
  <si>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</si>
  <si>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</si>
  <si>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</si>
  <si>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</si>
  <si>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</si>
  <si>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</si>
  <si>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</si>
  <si>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</si>
  <si>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</si>
  <si>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</si>
  <si>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</si>
  <si>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</si>
  <si>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</si>
  <si>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</si>
  <si>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</si>
  <si>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</si>
  <si>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</si>
  <si>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</si>
  <si>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</si>
  <si>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</si>
  <si>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</si>
  <si>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</si>
  <si>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</si>
  <si>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</si>
  <si>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</si>
  <si>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</si>
  <si>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</si>
  <si>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</si>
  <si>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</si>
  <si>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</si>
  <si>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</si>
  <si>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</si>
  <si>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</si>
  <si>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</si>
  <si>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</si>
  <si>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</si>
  <si>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</si>
  <si>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</si>
  <si>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</si>
  <si>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</si>
  <si>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</si>
  <si>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</si>
  <si>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</si>
  <si>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</si>
  <si>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</si>
  <si>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</si>
  <si>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</si>
  <si>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</si>
  <si>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</si>
  <si>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</si>
  <si>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</si>
  <si>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</si>
  <si>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</si>
  <si>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</si>
  <si>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</si>
  <si>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</si>
  <si>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</si>
  <si>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</si>
  <si>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</si>
  <si>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</si>
  <si>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</si>
  <si>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</si>
  <si>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</si>
  <si>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</si>
  <si>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</si>
  <si>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</si>
  <si>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</si>
  <si>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</si>
  <si>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</si>
  <si>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</si>
  <si>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</si>
  <si>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</si>
  <si>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</si>
  <si>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</si>
  <si>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</si>
  <si>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</si>
  <si>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</si>
  <si>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</si>
  <si>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</si>
  <si>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</si>
  <si>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</si>
  <si>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</si>
  <si>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</si>
  <si>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</si>
  <si>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</si>
  <si>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</si>
  <si>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</si>
  <si>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</si>
  <si>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</si>
  <si>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</si>
  <si>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</si>
  <si>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</si>
  <si>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</si>
  <si>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</si>
  <si>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</si>
  <si>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</si>
  <si>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</si>
  <si>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</si>
  <si>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</si>
  <si>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</si>
  <si>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</si>
  <si>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</si>
  <si>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</si>
  <si>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</si>
  <si>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</si>
  <si>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</si>
  <si>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</si>
  <si>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</si>
  <si>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</si>
  <si>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</si>
  <si>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</si>
  <si>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</si>
  <si>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</si>
  <si>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</si>
  <si>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</si>
  <si>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</si>
  <si>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</si>
  <si>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</si>
  <si>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</si>
  <si>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</si>
  <si>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</si>
  <si>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</si>
  <si>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</si>
  <si>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</si>
  <si>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</si>
  <si>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</si>
  <si>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</si>
  <si>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</si>
  <si>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</si>
  <si>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</si>
  <si>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</si>
  <si>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</si>
  <si>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</si>
  <si>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</si>
  <si>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</si>
  <si>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</si>
  <si>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</si>
  <si>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</si>
  <si>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</si>
  <si>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</si>
  <si>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</si>
  <si>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</si>
  <si>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</si>
  <si>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</si>
  <si>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</si>
  <si>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</si>
  <si>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</si>
  <si>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</si>
  <si>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</si>
  <si>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</si>
  <si>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</si>
  <si>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</si>
  <si>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</si>
  <si>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</si>
  <si>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</si>
  <si>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</si>
  <si>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</si>
  <si>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</si>
  <si>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</si>
  <si>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</si>
  <si>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</si>
  <si>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</si>
  <si>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</si>
  <si>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</si>
  <si>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</si>
  <si>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</si>
  <si>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</si>
  <si>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</si>
  <si>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</si>
  <si>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</si>
  <si>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</si>
  <si>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</si>
  <si>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</si>
  <si>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</si>
  <si>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</si>
  <si>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</si>
  <si>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</si>
  <si>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</si>
  <si>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</si>
  <si>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</si>
  <si>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</si>
  <si>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</si>
  <si>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</si>
  <si>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</si>
  <si>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</si>
  <si>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</si>
  <si>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</si>
  <si>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</si>
  <si>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</si>
  <si>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</si>
  <si>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</si>
  <si>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</si>
  <si>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</si>
  <si>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</si>
  <si>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</si>
  <si>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</si>
  <si>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</si>
  <si>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</si>
  <si>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</si>
  <si>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</si>
  <si>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</si>
  <si>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</si>
  <si>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</si>
  <si>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</si>
  <si>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</si>
  <si>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</si>
  <si>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</si>
  <si>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</si>
  <si>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</si>
  <si>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</si>
  <si>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</si>
  <si>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</si>
  <si>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</si>
  <si>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</si>
  <si>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</si>
  <si>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</si>
  <si>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</si>
  <si>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</si>
  <si>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</si>
  <si>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</si>
  <si>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</si>
  <si>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</si>
  <si>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</si>
  <si>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</si>
  <si>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</si>
  <si>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</si>
  <si>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</si>
  <si>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</si>
  <si>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</si>
  <si>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</si>
  <si>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</si>
  <si>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</si>
  <si>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</si>
  <si>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</si>
  <si>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</si>
  <si>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</si>
  <si>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</si>
  <si>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</si>
  <si>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</si>
  <si>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</si>
  <si>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</si>
  <si>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</si>
  <si>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</si>
  <si>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</si>
  <si>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</si>
  <si>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</si>
  <si>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</si>
  <si>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</si>
  <si>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</si>
  <si>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</si>
  <si>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</si>
  <si>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</si>
  <si>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</si>
  <si>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</si>
  <si>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</si>
  <si>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</si>
  <si>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</si>
  <si>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</si>
  <si>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</si>
  <si>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</si>
  <si>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</si>
  <si>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</si>
  <si>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</si>
  <si>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</si>
  <si>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</si>
  <si>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</si>
  <si>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</si>
  <si>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</si>
  <si>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</si>
  <si>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</si>
  <si>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</si>
  <si>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</si>
  <si>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</si>
  <si>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</si>
  <si>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</si>
  <si>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</si>
  <si>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</si>
  <si>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</si>
  <si>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</si>
  <si>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</si>
  <si>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</si>
  <si>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</si>
  <si>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</si>
  <si>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</si>
  <si>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</si>
  <si>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</si>
  <si>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</si>
  <si>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</si>
  <si>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</si>
  <si>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</si>
  <si>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</si>
  <si>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</si>
  <si>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</si>
  <si>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</si>
  <si>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</si>
  <si>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</si>
  <si>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</si>
  <si>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</si>
  <si>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</si>
  <si>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</si>
  <si>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</si>
  <si>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</si>
  <si>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</si>
  <si>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</si>
  <si>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</si>
  <si>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</si>
  <si>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</si>
  <si>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</si>
  <si>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</si>
  <si>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</si>
  <si>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</si>
  <si>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</si>
  <si>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</si>
  <si>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</si>
  <si>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</si>
  <si>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</si>
  <si>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</si>
  <si>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</si>
  <si>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</si>
  <si>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</si>
  <si>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</si>
  <si>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</si>
  <si>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</si>
  <si>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</si>
  <si>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</si>
  <si>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</si>
  <si>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</si>
  <si>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</si>
  <si>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</si>
  <si>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</si>
  <si>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</si>
  <si>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</si>
  <si>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</si>
  <si>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</si>
  <si>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</si>
  <si>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</si>
  <si>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</si>
  <si>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</si>
  <si>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</si>
  <si>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</si>
  <si>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</si>
  <si>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</si>
  <si>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</si>
  <si>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</si>
  <si>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</si>
  <si>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</si>
  <si>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</si>
  <si>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</si>
  <si>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</si>
  <si>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</si>
  <si>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</si>
  <si>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</si>
  <si>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</si>
  <si>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</si>
  <si>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</si>
  <si>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</si>
  <si>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</si>
  <si>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</si>
  <si>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</si>
  <si>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</si>
  <si>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</si>
  <si>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</si>
  <si>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</si>
  <si>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</si>
  <si>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</si>
  <si>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</si>
  <si>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</si>
  <si>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</si>
  <si>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</si>
  <si>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</si>
  <si>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</si>
  <si>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</si>
  <si>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</si>
  <si>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</si>
  <si>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</si>
  <si>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</si>
  <si>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</si>
  <si>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</si>
  <si>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</si>
  <si>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</si>
  <si>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</si>
  <si>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</si>
  <si>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</si>
  <si>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</si>
  <si>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</si>
  <si>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</si>
  <si>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</si>
  <si>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</si>
  <si>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</si>
  <si>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</si>
  <si>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</si>
  <si>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</si>
  <si>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</si>
  <si>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</si>
  <si>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</si>
  <si>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</si>
  <si>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</si>
  <si>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</si>
  <si>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</si>
  <si>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</si>
  <si>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</si>
  <si>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</si>
  <si>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</si>
  <si>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</si>
  <si>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</si>
  <si>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</si>
  <si>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</si>
  <si>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</si>
  <si>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</si>
  <si>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</si>
  <si>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</si>
  <si>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</si>
  <si>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</si>
  <si>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</si>
  <si>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</si>
  <si>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</si>
  <si>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</si>
  <si>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</si>
  <si>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</si>
  <si>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</si>
  <si>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</si>
  <si>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</si>
  <si>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</si>
  <si>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</si>
  <si>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</si>
  <si>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</si>
  <si>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</si>
  <si>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</si>
  <si>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</si>
  <si>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</si>
  <si>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</si>
  <si>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</si>
  <si>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</si>
  <si>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</si>
  <si>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</si>
  <si>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</si>
  <si>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</si>
  <si>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</si>
  <si>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</si>
  <si>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</si>
  <si>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</si>
  <si>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</si>
  <si>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</si>
  <si>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</si>
  <si>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</si>
  <si>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</si>
  <si>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</si>
  <si>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</si>
  <si>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</si>
  <si>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</si>
  <si>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</si>
  <si>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</si>
  <si>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</si>
  <si>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</si>
  <si>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</si>
  <si>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</si>
  <si>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</si>
  <si>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</si>
  <si>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</si>
  <si>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</si>
  <si>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</si>
  <si>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</si>
  <si>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</si>
  <si>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</si>
  <si>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</si>
  <si>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</si>
  <si>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</si>
  <si>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</si>
  <si>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</si>
  <si>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</si>
  <si>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</si>
  <si>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</si>
  <si>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</si>
  <si>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</si>
  <si>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</si>
  <si>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</si>
  <si>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</si>
  <si>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</si>
  <si>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</si>
  <si>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</si>
  <si>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</si>
  <si>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</si>
  <si>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</si>
  <si>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</si>
  <si>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</si>
  <si>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</si>
  <si>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</si>
  <si>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</si>
  <si>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</si>
  <si>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</si>
  <si>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</si>
  <si>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</si>
  <si>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</si>
  <si>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</si>
  <si>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</si>
  <si>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</si>
  <si>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</si>
  <si>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</si>
  <si>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</si>
  <si>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</si>
  <si>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</si>
  <si>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</si>
  <si>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</si>
  <si>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</si>
  <si>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</si>
  <si>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</si>
  <si>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</si>
  <si>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</si>
  <si>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</si>
  <si>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</si>
  <si>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</si>
  <si>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</si>
  <si>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</si>
  <si>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</si>
  <si>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</si>
  <si>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</si>
  <si>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</si>
  <si>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</si>
  <si>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</si>
  <si>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</si>
  <si>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</si>
  <si>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</si>
  <si>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</si>
  <si>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</si>
  <si>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</si>
  <si>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</si>
  <si>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</si>
  <si>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</si>
  <si>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</si>
  <si>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</si>
  <si>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</si>
  <si>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</si>
  <si>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</si>
  <si>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</si>
  <si>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</si>
  <si>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</si>
  <si>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</si>
  <si>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</si>
  <si>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</si>
  <si>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</si>
  <si>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</si>
  <si>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</si>
  <si>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</si>
  <si>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</si>
  <si>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</si>
  <si>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</si>
  <si>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</si>
  <si>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</si>
  <si>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</si>
  <si>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</si>
  <si>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</si>
  <si>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</si>
  <si>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</si>
  <si>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</si>
  <si>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</si>
  <si>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</si>
  <si>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</si>
  <si>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</si>
  <si>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</si>
  <si>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</si>
  <si>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</si>
  <si>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</si>
  <si>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</si>
  <si>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</si>
  <si>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</si>
  <si>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</si>
  <si>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</si>
  <si>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</si>
  <si>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</si>
  <si>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</si>
  <si>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</si>
  <si>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</si>
  <si>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</si>
  <si>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</si>
  <si>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</si>
  <si>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</si>
  <si>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</si>
  <si>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</si>
  <si>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</si>
  <si>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</si>
  <si>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</si>
  <si>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</si>
  <si>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</si>
  <si>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</si>
  <si>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</si>
  <si>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</si>
  <si>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</si>
  <si>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</si>
  <si>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</si>
  <si>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</si>
  <si>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</si>
  <si>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</si>
  <si>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</si>
  <si>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</si>
  <si>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</si>
  <si>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</si>
  <si>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</si>
  <si>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</si>
  <si>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</si>
  <si>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</si>
  <si>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</si>
  <si>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</si>
  <si>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</si>
  <si>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</si>
  <si>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</si>
  <si>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</si>
  <si>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</si>
  <si>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</si>
  <si>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</si>
  <si>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</si>
  <si>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</si>
  <si>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</si>
  <si>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</si>
  <si>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</si>
  <si>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</si>
  <si>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</si>
  <si>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</si>
  <si>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</si>
  <si>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</si>
  <si>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</si>
  <si>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</si>
  <si>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</si>
  <si>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</si>
  <si>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</si>
  <si>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</si>
  <si>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</si>
  <si>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</si>
  <si>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</si>
  <si>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</si>
  <si>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</si>
  <si>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</si>
  <si>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</si>
  <si>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</si>
  <si>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</si>
  <si>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</si>
  <si>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</si>
  <si>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</si>
  <si>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</si>
  <si>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</si>
  <si>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</si>
  <si>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</si>
  <si>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</si>
  <si>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</si>
  <si>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</si>
  <si>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</si>
  <si>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</si>
  <si>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</si>
  <si>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</si>
  <si>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</si>
  <si>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</si>
  <si>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</si>
  <si>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</si>
  <si>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</si>
  <si>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</si>
  <si>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</si>
  <si>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</si>
  <si>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</si>
  <si>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</si>
  <si>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</si>
  <si>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</si>
  <si>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</si>
  <si>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</si>
  <si>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</si>
  <si>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</si>
  <si>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</si>
  <si>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</si>
  <si>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</si>
  <si>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</si>
  <si>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</si>
  <si>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</si>
  <si>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</si>
  <si>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</si>
  <si>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</si>
  <si>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</si>
  <si>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</si>
  <si>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</si>
  <si>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</si>
  <si>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</si>
  <si>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</si>
  <si>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</si>
  <si>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</si>
  <si>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</si>
  <si>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</si>
  <si>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</si>
  <si>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</si>
  <si>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</si>
  <si>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</si>
  <si>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</si>
  <si>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</si>
  <si>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</si>
  <si>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</si>
  <si>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</si>
  <si>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</si>
  <si>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</si>
  <si>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</si>
  <si>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</si>
  <si>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</si>
  <si>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</si>
  <si>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</si>
  <si>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</si>
  <si>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</si>
  <si>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</si>
  <si>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</si>
  <si>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</si>
  <si>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</si>
  <si>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</si>
  <si>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</si>
  <si>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</si>
  <si>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</si>
  <si>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</si>
  <si>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</si>
  <si>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</si>
  <si>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</si>
  <si>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</si>
  <si>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</si>
  <si>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</si>
  <si>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</si>
  <si>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</si>
  <si>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</si>
  <si>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</si>
  <si>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</si>
  <si>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</si>
  <si>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</si>
  <si>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</si>
  <si>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</si>
  <si>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</si>
  <si>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</si>
  <si>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</si>
  <si>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</si>
  <si>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</si>
  <si>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</si>
  <si>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</si>
  <si>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</si>
  <si>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</si>
  <si>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</si>
  <si>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</si>
  <si>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</si>
  <si>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</si>
  <si>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</si>
  <si>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</si>
  <si>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</si>
  <si>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</si>
  <si>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</si>
  <si>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</si>
  <si>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</si>
  <si>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</si>
  <si>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</si>
  <si>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</si>
  <si>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</si>
  <si>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</si>
  <si>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</si>
  <si>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</si>
  <si>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</si>
  <si>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</si>
  <si>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</si>
  <si>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</si>
  <si>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</si>
  <si>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</si>
  <si>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</si>
  <si>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</si>
  <si>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</si>
  <si>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</si>
  <si>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</si>
  <si>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</si>
  <si>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</si>
  <si>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</si>
  <si>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</si>
  <si>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</si>
  <si>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</si>
  <si>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</si>
  <si>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</si>
  <si>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</si>
  <si>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</si>
  <si>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</si>
  <si>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</si>
  <si>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</si>
  <si>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</si>
  <si>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</si>
  <si>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</si>
  <si>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</si>
  <si>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</si>
  <si>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</si>
  <si>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</si>
  <si>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</si>
  <si>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</si>
  <si>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</si>
  <si>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</si>
  <si>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</si>
  <si>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</si>
  <si>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</si>
  <si>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</si>
  <si>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</si>
  <si>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</si>
  <si>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</si>
  <si>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</si>
  <si>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</si>
  <si>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</si>
  <si>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</si>
  <si>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</si>
  <si>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</si>
  <si>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</si>
  <si>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</si>
  <si>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</si>
  <si>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</si>
  <si>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</si>
  <si>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</si>
  <si>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</si>
  <si>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</si>
  <si>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</si>
  <si>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</si>
  <si>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</si>
  <si>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</si>
  <si>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</si>
  <si>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</si>
  <si>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</si>
  <si>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</si>
  <si>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</si>
  <si>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</si>
  <si>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</si>
  <si>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</si>
  <si>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</si>
  <si>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</si>
  <si>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</si>
  <si>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</si>
  <si>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</si>
  <si>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</si>
  <si>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</si>
  <si>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</si>
  <si>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</si>
  <si>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</si>
  <si>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</si>
  <si>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</si>
  <si>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</si>
  <si>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</si>
  <si>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</si>
  <si>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</si>
  <si>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</si>
  <si>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</si>
  <si>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</si>
  <si>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</si>
  <si>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</si>
  <si>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</si>
  <si>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</si>
  <si>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</si>
  <si>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</si>
  <si>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</si>
  <si>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</si>
  <si>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</si>
  <si>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</si>
  <si>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</si>
  <si>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</si>
  <si>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</si>
  <si>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</si>
  <si>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</si>
  <si>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</si>
  <si>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</si>
  <si>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</si>
  <si>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</si>
  <si>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</si>
  <si>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</si>
  <si>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</si>
  <si>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</si>
  <si>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</si>
  <si>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</si>
  <si>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</si>
  <si>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</si>
  <si>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</si>
  <si>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</si>
  <si>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</si>
  <si>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</si>
  <si>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</si>
  <si>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</si>
  <si>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</si>
  <si>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</si>
  <si>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</si>
  <si>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</si>
  <si>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</si>
  <si>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</si>
  <si>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</si>
  <si>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</si>
  <si>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</si>
  <si>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</si>
  <si>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</si>
  <si>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</si>
  <si>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</si>
  <si>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</si>
  <si>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</si>
  <si>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</si>
  <si>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</si>
  <si>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</si>
  <si>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</si>
  <si>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</si>
  <si>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</si>
  <si>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</si>
  <si>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</si>
  <si>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</si>
  <si>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</si>
  <si>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</si>
  <si>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</si>
  <si>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</si>
  <si>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</si>
  <si>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</si>
  <si>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</si>
  <si>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</si>
  <si>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</si>
  <si>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</si>
  <si>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</si>
  <si>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</si>
  <si>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</si>
  <si>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</si>
  <si>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</si>
  <si>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</si>
  <si>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</si>
  <si>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</si>
  <si>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</si>
  <si>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</si>
  <si>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</si>
  <si>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</si>
  <si>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</si>
  <si>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</si>
  <si>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</si>
  <si>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</si>
  <si>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</si>
  <si>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</si>
  <si>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</si>
  <si>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</si>
  <si>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</si>
  <si>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</si>
  <si>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</si>
  <si>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</si>
  <si>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</si>
  <si>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</si>
  <si>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</si>
  <si>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</si>
  <si>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</si>
  <si>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</si>
  <si>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</si>
  <si>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</si>
  <si>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</si>
  <si>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</si>
  <si>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</si>
  <si>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</si>
  <si>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</si>
  <si>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</si>
  <si>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</si>
  <si>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</si>
  <si>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</si>
  <si>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</si>
  <si>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</si>
  <si>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</si>
  <si>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</si>
  <si>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</si>
  <si>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</si>
  <si>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</si>
  <si>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</si>
  <si>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</si>
  <si>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</si>
  <si>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</si>
  <si>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</si>
  <si>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</si>
  <si>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</si>
  <si>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</si>
  <si>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</si>
  <si>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</si>
  <si>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</si>
  <si>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</si>
  <si>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</si>
  <si>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</si>
  <si>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</si>
  <si>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</si>
  <si>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</si>
  <si>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</si>
  <si>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</si>
  <si>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</si>
  <si>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</si>
  <si>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</si>
  <si>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</si>
  <si>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</si>
  <si>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</si>
  <si>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</si>
  <si>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</si>
  <si>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</si>
  <si>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</si>
  <si>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</si>
  <si>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</si>
  <si>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</si>
  <si>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</si>
  <si>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</si>
  <si>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</si>
  <si>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</si>
  <si>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</si>
  <si>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</si>
  <si>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</si>
  <si>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</si>
  <si>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</si>
  <si>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</si>
  <si>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</si>
  <si>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</si>
  <si>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</si>
  <si>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</si>
  <si>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</si>
  <si>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</si>
  <si>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</si>
  <si>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</si>
  <si>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</si>
  <si>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</si>
  <si>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</si>
  <si>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</si>
  <si>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</si>
  <si>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</si>
  <si>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</si>
  <si>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</si>
  <si>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</si>
  <si>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</si>
  <si>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</si>
  <si>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</si>
  <si>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</si>
  <si>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</si>
  <si>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</si>
  <si>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</si>
  <si>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</si>
  <si>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</si>
  <si>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</si>
  <si>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</si>
  <si>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</si>
  <si>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</si>
  <si>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</si>
  <si>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</si>
  <si>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</si>
  <si>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</si>
  <si>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</si>
  <si>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</si>
  <si>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</si>
  <si>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</si>
  <si>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</si>
  <si>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</si>
  <si>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</si>
  <si>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</si>
  <si>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</si>
  <si>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</si>
  <si>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</si>
  <si>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</si>
  <si>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</si>
  <si>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</si>
  <si>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</si>
  <si>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</si>
  <si>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</si>
  <si>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</si>
  <si>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</si>
  <si>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</si>
  <si>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</si>
  <si>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</si>
  <si>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</si>
  <si>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</si>
  <si>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</si>
  <si>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</si>
  <si>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</si>
  <si>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</si>
  <si>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</si>
  <si>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</si>
  <si>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</si>
  <si>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</si>
  <si>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</si>
  <si>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</si>
  <si>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</si>
  <si>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</si>
  <si>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</si>
  <si>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</si>
  <si>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</si>
  <si>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</si>
  <si>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</si>
  <si>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</si>
  <si>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</si>
  <si>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</si>
  <si>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</si>
  <si>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</si>
  <si>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</si>
  <si>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</si>
  <si>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</si>
  <si>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</si>
  <si>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</si>
  <si>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</si>
  <si>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</si>
  <si>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</si>
  <si>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</si>
  <si>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</si>
  <si>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</si>
  <si>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</si>
  <si>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</si>
  <si>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</si>
  <si>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</si>
  <si>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</si>
  <si>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</si>
  <si>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</si>
  <si>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</si>
  <si>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</si>
  <si>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</si>
  <si>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</si>
  <si>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</si>
  <si>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</si>
  <si>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</si>
  <si>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</si>
  <si>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</si>
  <si>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</si>
  <si>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</si>
  <si>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</si>
  <si>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</si>
  <si>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</si>
  <si>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</si>
  <si>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</si>
  <si>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</si>
  <si>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</si>
  <si>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</si>
  <si>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</si>
  <si>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</si>
  <si>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</si>
  <si>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</si>
  <si>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</si>
  <si>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</si>
  <si>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</si>
  <si>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</si>
  <si>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</si>
  <si>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</si>
  <si>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</si>
  <si>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</si>
  <si>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</si>
  <si>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</si>
  <si>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</si>
  <si>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</si>
  <si>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</si>
  <si>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</si>
  <si>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</si>
  <si>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</si>
  <si>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</si>
  <si>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</si>
  <si>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</si>
  <si>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</si>
  <si>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</si>
  <si>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</si>
  <si>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</si>
  <si>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</si>
  <si>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</si>
  <si>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</si>
  <si>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</si>
  <si>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</si>
  <si>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</si>
  <si>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</si>
  <si>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</si>
  <si>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</si>
  <si>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</si>
  <si>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</si>
  <si>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</si>
  <si>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</si>
  <si>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</si>
  <si>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</si>
  <si>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</si>
  <si>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</si>
  <si>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</si>
  <si>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</si>
  <si>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</si>
  <si>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</si>
  <si>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</si>
  <si>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</si>
  <si>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</si>
  <si>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</si>
  <si>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</si>
  <si>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</si>
  <si>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</si>
  <si>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</si>
  <si>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</si>
  <si>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</si>
  <si>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</si>
  <si>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</si>
  <si>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</si>
  <si>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</si>
  <si>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</si>
  <si>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</si>
  <si>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</si>
  <si>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</si>
  <si>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</si>
  <si>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</si>
  <si>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</si>
  <si>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</si>
  <si>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</si>
  <si>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</si>
  <si>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</si>
  <si>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</si>
  <si>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</si>
  <si>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</si>
  <si>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</si>
  <si>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</si>
  <si>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</si>
  <si>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</si>
  <si>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</si>
  <si>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</si>
  <si>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</si>
  <si>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</si>
  <si>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</si>
  <si>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</si>
  <si>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</si>
  <si>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</si>
  <si>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</si>
  <si>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</si>
  <si>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</si>
  <si>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</si>
  <si>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</si>
  <si>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</si>
  <si>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</si>
  <si>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</si>
  <si>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</si>
  <si>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</si>
  <si>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</si>
  <si>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</si>
  <si>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</si>
  <si>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</si>
  <si>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</si>
  <si>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</si>
  <si>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</si>
  <si>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</si>
  <si>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</si>
  <si>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</si>
  <si>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</si>
  <si>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</si>
  <si>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</si>
  <si>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</si>
  <si>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</si>
  <si>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</si>
  <si>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</si>
  <si>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</si>
  <si>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</si>
  <si>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</si>
  <si>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</si>
  <si>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</si>
  <si>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</si>
  <si>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</si>
  <si>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</si>
  <si>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</si>
  <si>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</si>
  <si>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</si>
  <si>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</si>
  <si>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</si>
  <si>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</si>
  <si>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</si>
  <si>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</si>
  <si>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</si>
  <si>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</si>
  <si>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</si>
  <si>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</si>
  <si>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</si>
  <si>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</si>
  <si>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</si>
  <si>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</si>
  <si>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</si>
  <si>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</si>
  <si>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</si>
  <si>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</si>
  <si>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</si>
  <si>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</si>
  <si>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</si>
  <si>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</si>
  <si>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</si>
  <si>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</si>
  <si>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</si>
  <si>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</si>
  <si>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</si>
  <si>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</si>
  <si>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</si>
  <si>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</si>
  <si>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</si>
  <si>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</si>
  <si>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</si>
  <si>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</si>
  <si>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</si>
  <si>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</si>
  <si>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</si>
  <si>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</si>
  <si>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</si>
  <si>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</si>
  <si>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</si>
  <si>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</si>
  <si>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</si>
  <si>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</si>
  <si>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</si>
  <si>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</si>
  <si>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</si>
  <si>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</si>
  <si>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</si>
  <si>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</si>
  <si>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</si>
  <si>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</si>
  <si>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</si>
  <si>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</si>
  <si>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</si>
  <si>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</si>
  <si>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</si>
  <si>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</si>
  <si>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</si>
  <si>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</si>
  <si>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</si>
  <si>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</si>
  <si>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</si>
  <si>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</si>
  <si>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</si>
  <si>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</si>
  <si>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</si>
  <si>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</si>
  <si>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</si>
  <si>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</si>
  <si>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</si>
  <si>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</si>
  <si>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</si>
  <si>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</si>
  <si>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</si>
  <si>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</si>
  <si>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</si>
  <si>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</si>
  <si>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</si>
  <si>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</si>
  <si>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</si>
  <si>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</si>
  <si>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</si>
  <si>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</si>
  <si>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</si>
  <si>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</si>
  <si>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</si>
  <si>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</si>
  <si>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</si>
  <si>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</si>
  <si>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</si>
  <si>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</si>
  <si>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</si>
  <si>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</si>
  <si>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</si>
  <si>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</si>
  <si>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</si>
  <si>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</si>
  <si>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</si>
  <si>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</si>
  <si>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</si>
  <si>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</si>
  <si>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</si>
  <si>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</si>
  <si>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</si>
  <si>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</si>
  <si>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</si>
  <si>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</si>
  <si>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</si>
  <si>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</si>
  <si>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</si>
  <si>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</si>
  <si>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</si>
  <si>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</si>
  <si>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</si>
  <si>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</si>
  <si>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</si>
  <si>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</si>
  <si>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</si>
  <si>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</si>
  <si>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</si>
  <si>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</si>
  <si>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</si>
  <si>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</si>
  <si>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</si>
  <si>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</si>
  <si>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</si>
  <si>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</si>
  <si>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</si>
  <si>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</si>
  <si>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</si>
  <si>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</si>
  <si>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</si>
  <si>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</si>
  <si>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</si>
  <si>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</si>
  <si>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</si>
  <si>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</si>
  <si>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</si>
  <si>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</si>
  <si>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</si>
  <si>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</si>
  <si>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</si>
  <si>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</si>
  <si>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</si>
  <si>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</si>
  <si>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</si>
  <si>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</si>
  <si>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</si>
  <si>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</si>
  <si>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</si>
  <si>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</si>
  <si>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</si>
  <si>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</si>
  <si>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</si>
  <si>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</si>
  <si>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</si>
  <si>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</si>
  <si>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</si>
  <si>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</si>
  <si>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</si>
  <si>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</si>
  <si>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</si>
  <si>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</si>
  <si>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</si>
  <si>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</si>
  <si>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</si>
  <si>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</si>
  <si>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</si>
  <si>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</si>
  <si>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</si>
  <si>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</si>
  <si>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</si>
  <si>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</si>
  <si>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</si>
  <si>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</si>
  <si>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</si>
  <si>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</si>
  <si>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</si>
  <si>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</si>
  <si>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</si>
  <si>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</si>
  <si>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</si>
  <si>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</si>
  <si>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</si>
  <si>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</si>
  <si>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</si>
  <si>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</si>
  <si>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</si>
  <si>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</si>
  <si>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</si>
  <si>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</si>
  <si>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</si>
  <si>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</si>
  <si>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</si>
  <si>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</si>
  <si>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</si>
  <si>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</si>
  <si>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</si>
  <si>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</si>
  <si>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</si>
  <si>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</si>
  <si>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</si>
  <si>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</si>
  <si>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</si>
  <si>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</si>
  <si>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</si>
  <si>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</si>
  <si>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</si>
  <si>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</si>
  <si>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</si>
  <si>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</si>
  <si>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</si>
  <si>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</si>
  <si>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</si>
  <si>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</si>
  <si>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</si>
  <si>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</si>
  <si>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</si>
  <si>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</si>
  <si>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</si>
  <si>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</si>
  <si>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</si>
  <si>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</si>
  <si>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</si>
  <si>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</si>
  <si>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</si>
  <si>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</si>
  <si>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</si>
  <si>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</si>
  <si>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</si>
  <si>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</si>
  <si>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</si>
  <si>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</si>
  <si>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</si>
  <si>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</si>
  <si>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</si>
  <si>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</si>
  <si>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</si>
  <si>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</si>
  <si>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</si>
  <si>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</si>
  <si>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</si>
  <si>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</si>
  <si>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</si>
  <si>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</si>
  <si>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</si>
  <si>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</si>
  <si>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</si>
  <si>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</si>
  <si>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</si>
  <si>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</si>
  <si>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</si>
  <si>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</si>
  <si>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</si>
  <si>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</si>
  <si>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</si>
  <si>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</si>
  <si>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</si>
  <si>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</si>
  <si>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</si>
  <si>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</si>
  <si>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</si>
  <si>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</si>
  <si>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</si>
  <si>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</si>
  <si>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</si>
  <si>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</si>
  <si>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</si>
  <si>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</si>
  <si>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</si>
  <si>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</si>
  <si>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</si>
  <si>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</si>
  <si>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</si>
  <si>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</si>
  <si>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</si>
  <si>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</si>
  <si>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</si>
  <si>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</si>
  <si>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</si>
  <si>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</si>
  <si>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</si>
  <si>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</si>
  <si>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</si>
  <si>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</si>
  <si>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</si>
  <si>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</si>
  <si>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</si>
  <si>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</si>
  <si>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</si>
  <si>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</si>
  <si>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</si>
  <si>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</si>
  <si>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</si>
  <si>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</si>
  <si>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</si>
  <si>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</si>
  <si>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</si>
  <si>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</si>
  <si>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</si>
  <si>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</si>
  <si>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</si>
  <si>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</si>
  <si>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</si>
  <si>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</si>
  <si>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</si>
  <si>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</si>
  <si>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</si>
  <si>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</si>
  <si>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</si>
  <si>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</si>
  <si>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</si>
  <si>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</si>
  <si>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</si>
  <si>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</si>
  <si>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</si>
  <si>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</si>
  <si>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</si>
  <si>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</si>
  <si>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</si>
  <si>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</si>
  <si>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</si>
  <si>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</si>
  <si>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</si>
  <si>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</si>
  <si>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</si>
  <si>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</si>
  <si>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</si>
  <si>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</si>
  <si>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</si>
  <si>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</si>
  <si>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</si>
  <si>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</si>
  <si>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</si>
  <si>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</si>
  <si>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</si>
  <si>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</si>
  <si>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</si>
  <si>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</si>
  <si>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</si>
  <si>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</si>
  <si>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</si>
  <si>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</si>
  <si>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</si>
  <si>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</si>
  <si>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</si>
  <si>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</si>
  <si>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</si>
  <si>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</si>
  <si>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</si>
  <si>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</si>
  <si>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</si>
  <si>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</si>
  <si>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</si>
  <si>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</si>
  <si>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</si>
  <si>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</si>
  <si>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</si>
  <si>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</si>
  <si>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</si>
  <si>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</si>
  <si>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</si>
  <si>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</si>
  <si>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</si>
  <si>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</si>
  <si>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</si>
  <si>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</si>
  <si>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</si>
  <si>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</si>
  <si>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</si>
  <si>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</si>
  <si>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</si>
  <si>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</si>
  <si>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</si>
  <si>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</si>
  <si>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</si>
  <si>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</si>
  <si>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</si>
  <si>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</si>
  <si>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</si>
  <si>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</si>
  <si>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</si>
  <si>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</si>
  <si>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</si>
  <si>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</si>
  <si>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</si>
  <si>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</si>
  <si>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</si>
  <si>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</si>
  <si>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</si>
  <si>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</si>
  <si>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</si>
  <si>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</si>
  <si>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</si>
  <si>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</si>
  <si>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</si>
  <si>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</si>
  <si>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</si>
  <si>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</si>
  <si>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</si>
  <si>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</si>
  <si>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</si>
  <si>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</si>
  <si>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</si>
  <si>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</si>
  <si>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</si>
  <si>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</si>
  <si>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</si>
  <si>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</si>
  <si>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</si>
  <si>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</si>
  <si>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</si>
  <si>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</si>
  <si>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</si>
  <si>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</si>
  <si>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</si>
  <si>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</si>
  <si>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</si>
  <si>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</si>
  <si>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</si>
  <si>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</si>
  <si>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</si>
  <si>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</si>
  <si>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</si>
  <si>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</si>
  <si>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</si>
  <si>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</si>
  <si>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</si>
  <si>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</si>
  <si>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</si>
  <si>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</si>
  <si>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</si>
  <si>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</si>
  <si>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</si>
  <si>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</si>
  <si>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</si>
  <si>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</si>
  <si>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</si>
  <si>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</si>
  <si>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</si>
  <si>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</si>
  <si>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</si>
  <si>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</si>
  <si>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</si>
  <si>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</si>
  <si>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</si>
  <si>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</si>
  <si>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</si>
  <si>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</si>
  <si>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</si>
  <si>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</si>
  <si>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</si>
  <si>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</si>
  <si>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</si>
  <si>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</si>
  <si>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</si>
  <si>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</si>
  <si>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</si>
  <si>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</si>
  <si>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</si>
  <si>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</si>
  <si>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</si>
  <si>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</si>
  <si>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</si>
  <si>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</si>
  <si>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</si>
  <si>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</si>
  <si>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</si>
  <si>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</si>
  <si>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</si>
  <si>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</si>
  <si>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</si>
  <si>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</si>
  <si>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</si>
  <si>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</si>
  <si>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</si>
  <si>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</si>
  <si>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</si>
  <si>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</si>
  <si>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</si>
  <si>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</si>
  <si>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</si>
  <si>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</si>
  <si>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</si>
  <si>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</si>
  <si>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</si>
  <si>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</si>
  <si>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</si>
  <si>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</si>
  <si>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</si>
  <si>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</si>
  <si>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</si>
  <si>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</si>
  <si>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</si>
  <si>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</si>
  <si>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</si>
  <si>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</si>
  <si>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</si>
  <si>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</si>
  <si>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</si>
  <si>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</si>
  <si>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</si>
  <si>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</si>
  <si>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</si>
  <si>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</si>
  <si>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</si>
  <si>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</si>
  <si>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</si>
  <si>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</si>
  <si>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</si>
  <si>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</si>
  <si>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</si>
  <si>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</si>
  <si>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</si>
  <si>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</si>
  <si>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</si>
  <si>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</si>
  <si>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</si>
  <si>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</si>
  <si>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</si>
  <si>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</si>
  <si>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</si>
  <si>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</si>
  <si>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</si>
  <si>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</si>
  <si>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</si>
  <si>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</si>
  <si>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</si>
  <si>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</si>
  <si>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</si>
  <si>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</si>
  <si>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</si>
  <si>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</si>
  <si>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</si>
  <si>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</si>
  <si>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</si>
  <si>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</si>
  <si>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</si>
  <si>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</si>
  <si>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</si>
  <si>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</si>
  <si>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</si>
  <si>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</si>
  <si>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</si>
  <si>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</si>
  <si>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</si>
  <si>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</si>
  <si>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</si>
  <si>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</si>
  <si>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</si>
  <si>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</si>
  <si>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</si>
  <si>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</si>
  <si>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</si>
  <si>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</si>
  <si>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</si>
  <si>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</si>
  <si>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</si>
  <si>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</si>
  <si>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</si>
  <si>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</si>
  <si>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</si>
  <si>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</si>
  <si>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</si>
  <si>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</si>
  <si>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</si>
  <si>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</si>
  <si>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</si>
  <si>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</si>
  <si>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</si>
  <si>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</si>
  <si>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</si>
  <si>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</si>
  <si>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</si>
  <si>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</si>
  <si>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</si>
  <si>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</si>
  <si>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</si>
  <si>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</si>
  <si>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</si>
  <si>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</si>
  <si>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</si>
  <si>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</si>
  <si>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</si>
  <si>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</si>
  <si>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</si>
  <si>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</si>
  <si>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</si>
  <si>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</si>
  <si>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</si>
  <si>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</si>
  <si>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</si>
  <si>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</si>
  <si>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</si>
  <si>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</si>
  <si>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</si>
  <si>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</si>
  <si>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</si>
  <si>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</si>
  <si>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</si>
  <si>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</si>
  <si>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</si>
  <si>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</si>
  <si>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</si>
  <si>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</si>
  <si>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</si>
  <si>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</si>
  <si>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</si>
  <si>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</si>
  <si>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</si>
  <si>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</si>
  <si>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</si>
  <si>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</si>
  <si>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</si>
  <si>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</si>
  <si>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</si>
  <si>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</si>
  <si>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</si>
  <si>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</si>
  <si>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</si>
  <si>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</si>
  <si>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</si>
  <si>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</si>
  <si>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</si>
  <si>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</si>
  <si>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</si>
  <si>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</si>
  <si>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</si>
  <si>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</si>
  <si>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</si>
  <si>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</si>
  <si>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</si>
  <si>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</si>
  <si>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</si>
  <si>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</si>
  <si>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</si>
  <si>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</si>
  <si>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</si>
  <si>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</si>
  <si>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</si>
  <si>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</si>
  <si>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</si>
  <si>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</si>
  <si>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</si>
  <si>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</si>
  <si>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</si>
  <si>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</si>
  <si>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</si>
  <si>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</si>
  <si>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</si>
  <si>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</si>
  <si>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</si>
  <si>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</si>
  <si>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</si>
  <si>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</si>
  <si>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</si>
  <si>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</si>
  <si>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</si>
  <si>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</si>
  <si>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</si>
  <si>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</si>
  <si>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</si>
  <si>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</si>
  <si>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</si>
  <si>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</si>
  <si>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</si>
  <si>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</si>
  <si>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</si>
  <si>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</si>
  <si>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</si>
  <si>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</si>
  <si>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</si>
  <si>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</si>
  <si>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</si>
  <si>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</si>
  <si>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</si>
  <si>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</si>
  <si>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</si>
  <si>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</si>
  <si>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</si>
  <si>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</si>
  <si>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</si>
  <si>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</si>
  <si>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</si>
  <si>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</si>
  <si>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</si>
  <si>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</si>
  <si>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</si>
  <si>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</si>
  <si>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</si>
  <si>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</si>
  <si>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</si>
  <si>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</si>
  <si>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</si>
  <si>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</si>
  <si>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</si>
  <si>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</si>
  <si>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</si>
  <si>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</si>
  <si>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</si>
  <si>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</si>
  <si>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</si>
  <si>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</si>
  <si>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</si>
  <si>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</si>
  <si>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</si>
  <si>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</si>
  <si>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</si>
  <si>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</si>
  <si>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</si>
  <si>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</si>
  <si>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</si>
  <si>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</si>
  <si>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</si>
  <si>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</si>
  <si>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</si>
  <si>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</si>
  <si>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</si>
  <si>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</si>
  <si>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</si>
  <si>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</si>
  <si>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</si>
  <si>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</si>
  <si>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</si>
  <si>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</si>
  <si>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</si>
  <si>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</si>
  <si>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</si>
  <si>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</si>
  <si>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</si>
  <si>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</si>
  <si>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</si>
  <si>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</si>
  <si>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</si>
  <si>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</si>
  <si>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</si>
  <si>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</si>
  <si>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</si>
  <si>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</si>
  <si>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</si>
  <si>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</si>
  <si>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</si>
  <si>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</si>
  <si>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</si>
  <si>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</si>
  <si>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</si>
  <si>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</si>
  <si>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</si>
  <si>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</si>
  <si>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</si>
  <si>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</si>
  <si>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</si>
  <si>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</si>
  <si>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</si>
  <si>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</si>
  <si>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</si>
  <si>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</si>
  <si>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</si>
  <si>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</si>
  <si>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</si>
  <si>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</si>
  <si>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</si>
  <si>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</si>
  <si>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</si>
  <si>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</si>
  <si>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</si>
  <si>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</si>
  <si>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</si>
  <si>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</si>
  <si>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</si>
  <si>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</si>
  <si>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</si>
  <si>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</si>
  <si>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</si>
  <si>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</si>
  <si>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</si>
  <si>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</si>
  <si>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</si>
  <si>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</si>
  <si>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</si>
  <si>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</si>
  <si>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</si>
  <si>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</si>
  <si>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</si>
  <si>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</si>
  <si>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</si>
  <si>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</si>
  <si>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</si>
  <si>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</si>
  <si>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</si>
  <si>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</si>
  <si>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</si>
  <si>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</si>
  <si>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</si>
  <si>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</si>
  <si>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</si>
  <si>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</si>
  <si>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</si>
  <si>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</si>
  <si>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</si>
  <si>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</si>
  <si>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</si>
  <si>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</si>
  <si>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</si>
  <si>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</si>
  <si>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</si>
  <si>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</si>
  <si>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</si>
  <si>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</si>
  <si>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</si>
  <si>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</si>
  <si>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</si>
  <si>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</si>
  <si>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</si>
  <si>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</si>
  <si>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</si>
  <si>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</si>
  <si>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</si>
  <si>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</si>
  <si>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</si>
  <si>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</si>
  <si>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</si>
  <si>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</si>
  <si>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</si>
  <si>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</si>
  <si>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</si>
  <si>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</si>
  <si>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</si>
  <si>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</si>
  <si>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</si>
  <si>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</si>
  <si>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</si>
  <si>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</si>
  <si>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</si>
  <si>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</si>
  <si>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</si>
  <si>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</si>
  <si>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</si>
  <si>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</si>
  <si>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</si>
  <si>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</si>
  <si>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</si>
  <si>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</si>
  <si>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</si>
  <si>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</si>
  <si>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</si>
  <si>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</si>
  <si>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</si>
  <si>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</si>
  <si>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</si>
  <si>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</si>
  <si>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</si>
  <si>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</si>
  <si>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</si>
  <si>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</si>
  <si>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</si>
  <si>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</si>
  <si>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</si>
  <si>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</si>
  <si>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</si>
  <si>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</si>
  <si>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</si>
  <si>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</si>
  <si>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</si>
  <si>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</si>
  <si>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</si>
  <si>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</si>
  <si>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</si>
  <si>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</si>
  <si>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</si>
  <si>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</si>
  <si>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</si>
  <si>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</si>
  <si>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</si>
  <si>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</si>
  <si>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</si>
  <si>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</si>
  <si>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</si>
  <si>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</si>
  <si>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</si>
  <si>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</si>
  <si>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</si>
  <si>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</si>
  <si>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</si>
  <si>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</si>
  <si>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</si>
  <si>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</si>
  <si>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</si>
  <si>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</si>
  <si>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</si>
  <si>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</si>
  <si>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</si>
  <si>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</si>
  <si>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</si>
  <si>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</si>
  <si>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</si>
  <si>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</si>
  <si>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</si>
  <si>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</si>
  <si>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</si>
  <si>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</si>
  <si>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</si>
  <si>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</si>
  <si>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</si>
  <si>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</si>
  <si>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</si>
  <si>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</si>
  <si>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</si>
  <si>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</si>
  <si>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</si>
  <si>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</si>
  <si>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</si>
  <si>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</si>
  <si>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</si>
  <si>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</si>
  <si>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</si>
  <si>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</si>
  <si>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</si>
  <si>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</si>
  <si>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</si>
  <si>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</si>
  <si>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</si>
  <si>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</si>
  <si>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</si>
  <si>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</si>
  <si>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</si>
  <si>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</si>
  <si>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</si>
  <si>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</si>
  <si>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</si>
  <si>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</si>
  <si>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</si>
  <si>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</si>
  <si>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</si>
  <si>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</si>
  <si>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</si>
  <si>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</si>
  <si>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</si>
  <si>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</si>
  <si>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</si>
  <si>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</si>
  <si>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</si>
  <si>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</si>
  <si>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</si>
  <si>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</si>
  <si>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</si>
  <si>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</si>
  <si>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</si>
  <si>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</si>
  <si>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</si>
  <si>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</si>
  <si>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</si>
  <si>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</si>
  <si>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</si>
  <si>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</si>
  <si>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</si>
  <si>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</si>
  <si>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</si>
  <si>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</si>
  <si>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</si>
  <si>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</si>
  <si>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</si>
  <si>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</si>
  <si>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</si>
  <si>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</si>
  <si>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</si>
  <si>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</si>
  <si>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</si>
  <si>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</si>
  <si>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</si>
  <si>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</si>
  <si>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</si>
  <si>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</si>
  <si>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</si>
  <si>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</si>
  <si>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</si>
  <si>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</si>
  <si>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</si>
  <si>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</si>
  <si>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</si>
  <si>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</si>
  <si>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</si>
  <si>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</si>
  <si>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</si>
  <si>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</si>
  <si>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</si>
  <si>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</si>
  <si>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</si>
  <si>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</si>
  <si>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</si>
  <si>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</si>
  <si>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</si>
  <si>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</si>
  <si>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</si>
  <si>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</si>
  <si>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</si>
  <si>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</si>
  <si>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</si>
  <si>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</si>
  <si>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</si>
  <si>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</si>
  <si>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</si>
  <si>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</si>
  <si>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</si>
  <si>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</si>
  <si>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</si>
  <si>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</si>
  <si>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</si>
  <si>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</si>
  <si>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</si>
  <si>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</si>
  <si>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</si>
  <si>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</si>
  <si>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</si>
  <si>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</si>
  <si>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</si>
  <si>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</si>
  <si>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</si>
  <si>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</si>
  <si>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</si>
  <si>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</si>
  <si>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</si>
  <si>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</si>
  <si>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</si>
  <si>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</si>
  <si>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</si>
  <si>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</si>
  <si>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</si>
  <si>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</si>
  <si>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</si>
  <si>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</si>
  <si>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</si>
  <si>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</si>
  <si>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</si>
  <si>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</si>
  <si>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</si>
  <si>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</si>
  <si>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</si>
  <si>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</si>
  <si>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</si>
  <si>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</si>
  <si>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</si>
  <si>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</si>
  <si>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</si>
  <si>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</si>
  <si>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</si>
  <si>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</si>
  <si>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</si>
  <si>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</si>
  <si>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</si>
  <si>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</si>
  <si>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</si>
  <si>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</si>
  <si>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</si>
  <si>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</si>
  <si>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</si>
  <si>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</si>
  <si>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</si>
  <si>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</si>
  <si>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</si>
  <si>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</si>
  <si>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</si>
  <si>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</si>
  <si>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</si>
  <si>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</si>
  <si>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</si>
  <si>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</si>
  <si>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</si>
  <si>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</si>
  <si>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</si>
  <si>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</si>
  <si>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</si>
  <si>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</si>
  <si>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</si>
  <si>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</si>
  <si>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</si>
  <si>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</si>
  <si>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</si>
  <si>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</si>
  <si>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</si>
  <si>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</si>
  <si>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</si>
  <si>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</si>
  <si>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</si>
  <si>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</si>
  <si>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</si>
  <si>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</si>
  <si>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</si>
  <si>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</si>
  <si>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</si>
  <si>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</si>
  <si>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</si>
  <si>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</si>
  <si>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</si>
  <si>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</si>
  <si>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</si>
  <si>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</si>
  <si>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</si>
  <si>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</si>
  <si>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</si>
  <si>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</si>
  <si>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</si>
  <si>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</si>
  <si>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</si>
  <si>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</si>
  <si>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</si>
  <si>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</si>
  <si>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</si>
  <si>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</si>
  <si>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</si>
  <si>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</si>
  <si>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</si>
  <si>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</si>
  <si>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</si>
  <si>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</si>
  <si>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</si>
  <si>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</si>
  <si>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</si>
  <si>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</si>
  <si>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</si>
  <si>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</si>
  <si>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</si>
  <si>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</si>
  <si>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</si>
  <si>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</si>
  <si>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</si>
  <si>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</si>
  <si>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</si>
  <si>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</si>
  <si>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</si>
  <si>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</si>
  <si>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</si>
  <si>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</si>
  <si>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</si>
  <si>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</si>
  <si>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</si>
  <si>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</si>
  <si>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</si>
  <si>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</si>
  <si>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</si>
  <si>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</si>
  <si>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</si>
  <si>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</si>
  <si>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</si>
  <si>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</si>
  <si>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</si>
  <si>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</si>
  <si>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</si>
  <si>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</si>
  <si>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</si>
  <si>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</si>
  <si>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</si>
  <si>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</si>
  <si>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</si>
  <si>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</si>
  <si>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</si>
  <si>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</si>
  <si>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</si>
  <si>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</si>
  <si>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</si>
  <si>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</si>
  <si>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</si>
  <si>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</si>
  <si>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</si>
  <si>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</si>
  <si>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</si>
  <si>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</si>
  <si>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</si>
  <si>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</si>
  <si>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</si>
  <si>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</si>
  <si>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</si>
  <si>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</si>
  <si>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</si>
  <si>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</si>
  <si>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</si>
  <si>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</si>
  <si>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</si>
  <si>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</si>
  <si>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</si>
  <si>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</si>
  <si>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</si>
  <si>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</si>
  <si>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</si>
  <si>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</si>
  <si>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</si>
  <si>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</si>
  <si>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</si>
  <si>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</si>
  <si>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</si>
  <si>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</si>
  <si>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</si>
  <si>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</si>
  <si>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</si>
  <si>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</si>
  <si>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</si>
  <si>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</si>
  <si>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</si>
  <si>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</si>
  <si>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</si>
  <si>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</si>
  <si>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</si>
  <si>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</si>
  <si>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</si>
  <si>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</si>
  <si>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</si>
  <si>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</si>
  <si>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</si>
  <si>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</si>
  <si>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</si>
  <si>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</si>
  <si>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</si>
  <si>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</si>
  <si>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</si>
  <si>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</si>
  <si>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</si>
  <si>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</si>
  <si>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</si>
  <si>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</si>
  <si>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</si>
  <si>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</si>
  <si>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</si>
  <si>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</si>
  <si>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</si>
  <si>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</si>
  <si>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</si>
  <si>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</si>
  <si>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</si>
  <si>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</si>
  <si>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</si>
  <si>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</si>
  <si>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</si>
  <si>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</si>
  <si>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</si>
  <si>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</si>
  <si>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</si>
  <si>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</si>
  <si>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</si>
  <si>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</si>
  <si>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</si>
  <si>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</si>
  <si>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</si>
  <si>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</si>
  <si>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</si>
  <si>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</si>
  <si>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</si>
  <si>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</si>
  <si>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</si>
  <si>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</si>
  <si>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</si>
  <si>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</si>
  <si>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</si>
  <si>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</si>
  <si>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</si>
  <si>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</si>
  <si>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</si>
  <si>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</si>
  <si>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</si>
  <si>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</si>
  <si>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</si>
  <si>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</si>
  <si>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</si>
  <si>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</si>
  <si>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</si>
  <si>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</si>
  <si>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</si>
  <si>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</si>
  <si>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</si>
  <si>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</si>
  <si>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</si>
  <si>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</si>
  <si>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</si>
  <si>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</si>
  <si>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</si>
  <si>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</si>
  <si>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</si>
  <si>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</si>
  <si>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</si>
  <si>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</si>
  <si>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</si>
  <si>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</si>
  <si>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</si>
  <si>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</si>
  <si>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</si>
  <si>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</si>
  <si>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</si>
  <si>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</si>
  <si>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</si>
  <si>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</si>
  <si>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</si>
  <si>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</si>
  <si>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</si>
  <si>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</si>
  <si>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</si>
  <si>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</si>
  <si>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</si>
  <si>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</si>
  <si>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</si>
  <si>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</si>
  <si>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</si>
  <si>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</si>
  <si>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</si>
  <si>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</si>
  <si>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</si>
  <si>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</si>
  <si>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</si>
  <si>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</si>
  <si>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</si>
  <si>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</si>
  <si>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</si>
  <si>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</si>
  <si>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</si>
  <si>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</si>
  <si>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</si>
  <si>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</si>
  <si>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</si>
  <si>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</si>
  <si>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</si>
  <si>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</si>
  <si>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</si>
  <si>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</si>
  <si>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</si>
  <si>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</si>
  <si>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</si>
  <si>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</si>
  <si>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</si>
  <si>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</si>
  <si>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</si>
  <si>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</si>
  <si>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</si>
  <si>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</si>
  <si>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</si>
  <si>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</si>
  <si>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</si>
  <si>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</si>
  <si>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</si>
  <si>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</si>
  <si>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</si>
  <si>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</si>
  <si>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</si>
  <si>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</si>
  <si>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</si>
  <si>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</si>
  <si>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</si>
  <si>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</si>
  <si>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</si>
  <si>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</si>
  <si>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</si>
  <si>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</si>
  <si>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</si>
  <si>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</si>
  <si>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</si>
  <si>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</si>
  <si>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</si>
  <si>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</si>
  <si>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</si>
  <si>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</si>
  <si>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</si>
  <si>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</si>
  <si>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</si>
  <si>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</si>
  <si>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</si>
  <si>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</si>
  <si>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</si>
  <si>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</si>
  <si>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</si>
  <si>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</si>
  <si>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</si>
  <si>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</si>
  <si>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</si>
  <si>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</si>
  <si>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</si>
  <si>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</si>
  <si>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</si>
  <si>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</si>
  <si>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</si>
  <si>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</si>
  <si>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</si>
  <si>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</si>
  <si>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</si>
  <si>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</si>
  <si>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</si>
  <si>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</si>
  <si>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</si>
  <si>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</si>
  <si>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</si>
  <si>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</si>
  <si>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</si>
  <si>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</si>
  <si>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</si>
  <si>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</si>
  <si>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</si>
  <si>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</si>
  <si>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</si>
  <si>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</si>
  <si>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</si>
  <si>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</si>
  <si>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</si>
  <si>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</si>
  <si>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</si>
  <si>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</si>
  <si>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</si>
  <si>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</si>
  <si>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</si>
  <si>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</si>
  <si>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</si>
  <si>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</si>
  <si>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</si>
  <si>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</si>
  <si>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</si>
  <si>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</si>
  <si>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</si>
  <si>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</si>
  <si>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</si>
  <si>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</si>
  <si>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</si>
  <si>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</si>
  <si>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</si>
  <si>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</si>
  <si>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</si>
  <si>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</si>
  <si>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</si>
  <si>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</si>
  <si>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</si>
  <si>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</si>
  <si>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</si>
  <si>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</si>
  <si>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</si>
  <si>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</si>
  <si>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</si>
  <si>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</si>
  <si>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</si>
  <si>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</si>
  <si>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</si>
  <si>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</si>
  <si>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</si>
  <si>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</si>
  <si>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</si>
  <si>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</si>
  <si>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</si>
  <si>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</si>
  <si>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</si>
  <si>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</si>
  <si>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</si>
  <si>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</si>
  <si>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</si>
  <si>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</si>
  <si>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</si>
  <si>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</si>
  <si>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</si>
  <si>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</si>
  <si>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</si>
  <si>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</si>
  <si>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</si>
  <si>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</si>
  <si>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</si>
  <si>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</si>
  <si>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</si>
  <si>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</si>
  <si>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</si>
  <si>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</si>
  <si>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</si>
  <si>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</si>
  <si>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</si>
  <si>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</si>
  <si>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</si>
  <si>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</si>
  <si>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</si>
  <si>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</si>
  <si>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</si>
  <si>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</si>
  <si>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</si>
  <si>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</si>
  <si>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</si>
  <si>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</si>
  <si>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</si>
  <si>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</si>
  <si>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</si>
  <si>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</si>
  <si>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</si>
  <si>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</si>
  <si>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</si>
  <si>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</si>
  <si>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</si>
  <si>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</si>
  <si>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</si>
  <si>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</si>
  <si>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</si>
  <si>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</si>
  <si>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</si>
  <si>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</si>
  <si>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</si>
  <si>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</si>
  <si>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</si>
  <si>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</si>
  <si>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</si>
  <si>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</si>
  <si>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</si>
  <si>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</si>
  <si>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</si>
  <si>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</si>
  <si>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</si>
  <si>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</si>
  <si>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</si>
  <si>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</si>
  <si>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</si>
  <si>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</si>
  <si>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</si>
  <si>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</si>
  <si>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</si>
  <si>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</si>
  <si>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</si>
  <si>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</si>
  <si>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</si>
  <si>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</si>
  <si>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</si>
  <si>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</si>
  <si>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</si>
  <si>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</si>
  <si>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</si>
  <si>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</si>
  <si>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</si>
  <si>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</si>
  <si>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</si>
  <si>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</si>
  <si>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</si>
  <si>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</si>
  <si>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</si>
  <si>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</si>
  <si>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</si>
  <si>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</si>
  <si>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</si>
  <si>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</si>
  <si>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</si>
  <si>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</si>
  <si>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</si>
  <si>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</si>
  <si>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</si>
  <si>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</si>
  <si>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</si>
  <si>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</si>
  <si>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</si>
  <si>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</si>
  <si>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</si>
  <si>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</si>
  <si>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</si>
  <si>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</si>
  <si>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</si>
  <si>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</si>
  <si>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</si>
  <si>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</si>
  <si>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</si>
  <si>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</si>
  <si>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</si>
  <si>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</si>
  <si>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</si>
  <si>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</si>
  <si>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</si>
  <si>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</si>
  <si>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</si>
  <si>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</si>
  <si>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</si>
  <si>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</si>
  <si>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</si>
  <si>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</si>
  <si>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</si>
  <si>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</si>
  <si>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</si>
  <si>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</si>
  <si>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</si>
  <si>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</si>
  <si>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</si>
  <si>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</si>
  <si>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</si>
  <si>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</si>
  <si>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</si>
  <si>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</si>
  <si>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</si>
  <si>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</si>
  <si>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</si>
  <si>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</si>
  <si>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</si>
  <si>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</si>
  <si>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</si>
  <si>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</si>
  <si>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</si>
  <si>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</si>
  <si>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</si>
  <si>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</si>
  <si>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</si>
  <si>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</si>
  <si>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</si>
  <si>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</si>
  <si>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</si>
  <si>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</si>
  <si>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</si>
  <si>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</si>
  <si>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</si>
  <si>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</si>
  <si>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</si>
  <si>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</si>
  <si>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</si>
  <si>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</si>
  <si>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</si>
  <si>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</si>
  <si>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</si>
  <si>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</si>
  <si>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</si>
  <si>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</si>
  <si>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</si>
  <si>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</si>
  <si>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</si>
  <si>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</si>
  <si>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</si>
  <si>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</si>
  <si>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</si>
  <si>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</si>
  <si>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</si>
  <si>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</si>
  <si>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</si>
  <si>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</si>
  <si>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</si>
  <si>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</si>
  <si>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</si>
  <si>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</si>
  <si>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</si>
  <si>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</si>
  <si>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</si>
  <si>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</si>
  <si>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</si>
  <si>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</si>
  <si>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</si>
  <si>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</si>
  <si>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</si>
  <si>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</si>
  <si>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</si>
  <si>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</si>
  <si>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</si>
  <si>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</si>
  <si>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</si>
  <si>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</si>
  <si>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</si>
  <si>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</si>
  <si>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</si>
  <si>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</si>
  <si>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</si>
  <si>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</si>
  <si>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</si>
  <si>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</si>
  <si>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</si>
  <si>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</si>
  <si>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</si>
  <si>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</si>
  <si>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</si>
  <si>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</si>
  <si>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</si>
  <si>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</si>
  <si>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</si>
  <si>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</si>
  <si>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</si>
  <si>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</si>
  <si>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</si>
  <si>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</si>
  <si>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</si>
  <si>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</si>
  <si>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</si>
  <si>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</si>
  <si>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</si>
  <si>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</si>
  <si>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</si>
  <si>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</si>
  <si>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</si>
  <si>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</si>
  <si>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</si>
  <si>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</si>
  <si>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</si>
  <si>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</si>
  <si>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</si>
  <si>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</si>
  <si>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</si>
  <si>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</si>
  <si>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</si>
  <si>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</si>
  <si>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</si>
  <si>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</si>
  <si>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</si>
  <si>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</si>
  <si>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</si>
  <si>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</si>
  <si>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</si>
  <si>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</si>
  <si>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</si>
  <si>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</si>
  <si>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</si>
  <si>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</si>
  <si>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</si>
  <si>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</si>
  <si>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</si>
  <si>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</si>
  <si>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</si>
  <si>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</si>
  <si>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</si>
  <si>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</si>
  <si>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</si>
  <si>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</si>
  <si>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</si>
  <si>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</si>
  <si>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</si>
  <si>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</si>
  <si>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</si>
  <si>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</si>
  <si>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</si>
  <si>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</si>
  <si>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</si>
  <si>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</si>
  <si>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</si>
  <si>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</si>
  <si>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</si>
  <si>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</si>
  <si>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</si>
  <si>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</si>
  <si>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</si>
  <si>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</si>
  <si>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</si>
  <si>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</si>
  <si>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</si>
  <si>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</si>
  <si>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</si>
  <si>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</si>
  <si>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</si>
  <si>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</si>
  <si>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</si>
  <si>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</si>
  <si>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</si>
  <si>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</si>
  <si>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</si>
  <si>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</si>
  <si>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</si>
  <si>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</si>
  <si>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</si>
  <si>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</si>
  <si>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</si>
  <si>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</si>
  <si>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</si>
  <si>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</si>
  <si>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</si>
  <si>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</si>
  <si>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</si>
  <si>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</si>
  <si>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</si>
  <si>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</si>
  <si>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</si>
  <si>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</si>
  <si>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</si>
  <si>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</si>
  <si>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</si>
  <si>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</si>
  <si>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</si>
  <si>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</si>
  <si>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</si>
  <si>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</si>
  <si>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</si>
  <si>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</si>
  <si>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</si>
  <si>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</si>
  <si>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</si>
  <si>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</si>
  <si>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</si>
  <si>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</si>
  <si>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</si>
  <si>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</si>
  <si>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</si>
  <si>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</si>
  <si>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</si>
  <si>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</si>
  <si>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</si>
  <si>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</si>
  <si>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</si>
  <si>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</si>
  <si>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</si>
  <si>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</si>
  <si>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</si>
  <si>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</si>
  <si>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</si>
  <si>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</si>
  <si>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</si>
  <si>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</si>
  <si>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</si>
  <si>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</si>
  <si>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</si>
  <si>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</si>
  <si>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</si>
  <si>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</si>
  <si>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</si>
  <si>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</si>
  <si>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</si>
  <si>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</si>
  <si>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</si>
  <si>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</si>
  <si>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</si>
  <si>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</si>
  <si>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</si>
  <si>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</si>
  <si>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</si>
  <si>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</si>
  <si>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</si>
  <si>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</si>
  <si>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</si>
  <si>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</si>
  <si>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</si>
  <si>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</si>
  <si>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</si>
  <si>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</si>
  <si>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</si>
  <si>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</si>
  <si>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</si>
  <si>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</si>
  <si>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</si>
  <si>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</si>
  <si>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</si>
  <si>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</si>
  <si>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</si>
  <si>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</si>
  <si>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</si>
  <si>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</si>
  <si>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</si>
  <si>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</si>
  <si>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</si>
  <si>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</si>
  <si>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</si>
  <si>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</si>
  <si>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</si>
  <si>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</si>
  <si>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</si>
  <si>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</si>
  <si>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</si>
  <si>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</si>
  <si>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</si>
  <si>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</si>
  <si>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</si>
  <si>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</si>
  <si>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</si>
  <si>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</si>
  <si>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</si>
  <si>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</si>
  <si>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</si>
  <si>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</si>
  <si>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</si>
  <si>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</si>
  <si>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</si>
  <si>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</si>
  <si>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</si>
  <si>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</si>
  <si>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</si>
  <si>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</si>
  <si>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</si>
  <si>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</si>
  <si>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</si>
  <si>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</si>
  <si>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</si>
  <si>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</si>
  <si>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</si>
  <si>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</si>
  <si>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</si>
  <si>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</si>
  <si>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</si>
  <si>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</si>
  <si>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</si>
  <si>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</si>
  <si>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</si>
  <si>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</si>
  <si>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</si>
  <si>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</si>
  <si>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</si>
  <si>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</si>
  <si>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</si>
  <si>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</si>
  <si>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</si>
  <si>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</si>
  <si>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</si>
  <si>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</si>
  <si>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</si>
  <si>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</si>
  <si>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</si>
  <si>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</si>
  <si>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</si>
  <si>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</si>
  <si>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</si>
  <si>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</si>
  <si>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</si>
  <si>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</si>
  <si>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</si>
  <si>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</si>
  <si>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</si>
  <si>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</si>
  <si>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</si>
  <si>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</si>
  <si>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</si>
  <si>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</si>
  <si>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</si>
  <si>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</si>
  <si>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</si>
  <si>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</si>
  <si>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</si>
  <si>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</si>
  <si>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</si>
  <si>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</si>
  <si>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</si>
  <si>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</si>
  <si>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</si>
  <si>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</si>
  <si>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</si>
  <si>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</si>
  <si>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</si>
  <si>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</si>
  <si>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</si>
  <si>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</si>
  <si>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</si>
  <si>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</si>
  <si>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</si>
  <si>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</si>
  <si>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</si>
  <si>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</si>
  <si>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</si>
  <si>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</si>
  <si>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</si>
  <si>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</si>
  <si>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</si>
  <si>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</si>
  <si>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</si>
  <si>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</si>
  <si>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</si>
  <si>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</si>
  <si>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</si>
  <si>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</si>
  <si>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</si>
  <si>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</si>
  <si>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</si>
  <si>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</si>
  <si>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</si>
  <si>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</si>
  <si>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</si>
  <si>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</si>
  <si>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</si>
  <si>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</si>
  <si>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</si>
  <si>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</si>
  <si>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</si>
  <si>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</si>
  <si>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</si>
  <si>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</si>
  <si>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</si>
  <si>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</si>
  <si>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</si>
  <si>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</si>
  <si>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</si>
  <si>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</si>
  <si>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</si>
  <si>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</si>
  <si>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</si>
  <si>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</si>
  <si>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</si>
  <si>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</si>
  <si>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</si>
  <si>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</si>
  <si>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</si>
  <si>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</si>
  <si>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</si>
  <si>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</si>
  <si>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</si>
  <si>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</si>
  <si>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</si>
  <si>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</si>
  <si>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</si>
  <si>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</si>
  <si>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</si>
  <si>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</si>
  <si>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</si>
  <si>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</si>
  <si>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</si>
  <si>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</si>
  <si>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</si>
  <si>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</si>
  <si>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</si>
  <si>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</si>
  <si>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</si>
  <si>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</si>
  <si>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</si>
  <si>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</si>
  <si>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</si>
  <si>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</si>
  <si>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</si>
  <si>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</si>
  <si>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</si>
  <si>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</si>
  <si>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</si>
  <si>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</si>
  <si>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</si>
  <si>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</si>
  <si>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</si>
  <si>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</si>
  <si>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</si>
  <si>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</si>
  <si>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</si>
  <si>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</si>
  <si>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</si>
  <si>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</si>
  <si>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</si>
  <si>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</si>
  <si>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</si>
  <si>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</si>
  <si>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</si>
  <si>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</si>
  <si>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</si>
  <si>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</si>
  <si>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</si>
  <si>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</si>
  <si>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</si>
  <si>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</si>
  <si>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</si>
  <si>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</si>
  <si>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</si>
  <si>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</si>
  <si>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</si>
  <si>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</si>
  <si>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</si>
  <si>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</si>
  <si>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</si>
  <si>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</si>
  <si>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</si>
  <si>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</si>
  <si>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</si>
  <si>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</si>
  <si>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</si>
  <si>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</si>
  <si>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</si>
  <si>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</si>
  <si>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</si>
  <si>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</si>
  <si>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</si>
  <si>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</si>
  <si>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</si>
  <si>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</si>
  <si>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</si>
  <si>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</si>
  <si>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</si>
  <si>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</si>
  <si>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</si>
  <si>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</si>
  <si>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</si>
  <si>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</si>
  <si>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</si>
  <si>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</si>
  <si>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</si>
  <si>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</si>
  <si>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</si>
  <si>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</si>
  <si>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</si>
  <si>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</si>
  <si>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</si>
  <si>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</si>
  <si>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</si>
  <si>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</si>
  <si>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</si>
  <si>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</si>
  <si>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</si>
  <si>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</si>
  <si>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</si>
  <si>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</si>
  <si>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</si>
  <si>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</si>
  <si>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</si>
  <si>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</si>
  <si>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</si>
  <si>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</si>
  <si>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</si>
  <si>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</si>
  <si>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</si>
  <si>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</si>
  <si>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</si>
  <si>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</si>
  <si>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</si>
  <si>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</si>
  <si>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</si>
  <si>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</si>
  <si>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</si>
  <si>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</si>
  <si>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</si>
  <si>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</si>
  <si>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</si>
  <si>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</si>
  <si>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</si>
  <si>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</si>
  <si>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</si>
  <si>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</si>
  <si>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</si>
  <si>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</si>
  <si>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</si>
  <si>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</si>
  <si>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</si>
  <si>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</si>
  <si>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</si>
  <si>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</si>
  <si>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</si>
  <si>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</si>
  <si>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</si>
  <si>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</si>
  <si>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</si>
  <si>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</si>
  <si>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</si>
  <si>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</si>
  <si>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</si>
  <si>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</si>
  <si>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</si>
  <si>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</si>
  <si>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</si>
  <si>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</si>
  <si>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</si>
  <si>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</si>
  <si>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</si>
  <si>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</si>
  <si>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</si>
  <si>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</si>
  <si>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</si>
  <si>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</si>
  <si>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</si>
  <si>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</si>
  <si>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</si>
  <si>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</si>
  <si>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</si>
  <si>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</si>
  <si>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</si>
  <si>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</si>
  <si>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</si>
  <si>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</si>
  <si>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</si>
  <si>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</si>
  <si>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</si>
  <si>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</si>
  <si>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</si>
  <si>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</si>
  <si>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</si>
  <si>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</si>
  <si>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</si>
  <si>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</si>
  <si>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</si>
  <si>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</si>
  <si>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</si>
  <si>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</si>
  <si>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</si>
  <si>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</si>
  <si>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</si>
  <si>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</si>
  <si>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</si>
  <si>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</si>
  <si>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</si>
  <si>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</si>
  <si>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</si>
  <si>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</si>
  <si>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</si>
  <si>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</si>
  <si>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</si>
  <si>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</si>
  <si>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</si>
  <si>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</si>
  <si>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</si>
  <si>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</si>
  <si>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</si>
  <si>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</si>
  <si>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</si>
  <si>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</si>
  <si>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</si>
  <si>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</si>
  <si>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</si>
  <si>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</si>
  <si>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</si>
  <si>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</si>
  <si>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</si>
  <si>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</si>
  <si>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</si>
  <si>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</si>
  <si>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</si>
  <si>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</si>
  <si>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</si>
  <si>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</si>
  <si>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</si>
  <si>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</si>
  <si>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</si>
  <si>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</si>
  <si>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</si>
  <si>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</si>
  <si>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</si>
  <si>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</si>
  <si>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</si>
  <si>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</si>
  <si>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</si>
  <si>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</si>
  <si>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</si>
  <si>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</si>
  <si>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</si>
  <si>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</si>
  <si>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</si>
  <si>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</si>
  <si>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</si>
  <si>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</si>
  <si>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</si>
  <si>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</si>
  <si>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</si>
  <si>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</si>
  <si>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</si>
  <si>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</si>
  <si>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</si>
  <si>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</si>
  <si>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</si>
  <si>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</si>
  <si>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</si>
  <si>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</si>
  <si>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</si>
  <si>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</si>
  <si>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</si>
  <si>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</si>
  <si>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</si>
  <si>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</si>
  <si>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</si>
  <si>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</si>
  <si>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</si>
  <si>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</si>
  <si>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</si>
  <si>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</si>
  <si>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</si>
  <si>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</si>
  <si>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</si>
  <si>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</si>
  <si>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</si>
  <si>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</si>
  <si>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</si>
  <si>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</si>
  <si>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</si>
  <si>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</si>
  <si>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</si>
  <si>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</si>
  <si>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</si>
  <si>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</si>
  <si>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</si>
  <si>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</si>
  <si>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</si>
  <si>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</si>
  <si>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</si>
  <si>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</si>
  <si>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</si>
  <si>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</si>
  <si>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</si>
  <si>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</si>
  <si>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</si>
  <si>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</si>
  <si>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</si>
  <si>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</si>
  <si>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</si>
  <si>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</si>
  <si>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</si>
  <si>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</si>
  <si>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</si>
  <si>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</si>
  <si>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</si>
  <si>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</si>
  <si>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</si>
  <si>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</si>
  <si>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</si>
  <si>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</si>
  <si>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</si>
  <si>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</si>
  <si>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</si>
  <si>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</si>
  <si>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</si>
  <si>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</si>
  <si>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</si>
  <si>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</si>
  <si>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</si>
  <si>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</si>
  <si>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</si>
  <si>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</si>
  <si>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</si>
  <si>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</si>
  <si>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</si>
  <si>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</si>
  <si>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</si>
  <si>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</si>
  <si>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</si>
  <si>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</si>
  <si>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</si>
  <si>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</si>
  <si>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</si>
  <si>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</si>
  <si>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</si>
  <si>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</si>
  <si>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</si>
  <si>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</si>
  <si>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</si>
  <si>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</si>
  <si>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</si>
  <si>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</si>
  <si>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</si>
  <si>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</si>
  <si>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</si>
  <si>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</si>
  <si>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</si>
  <si>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</si>
  <si>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</si>
  <si>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</si>
  <si>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</si>
  <si>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</si>
  <si>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</si>
  <si>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</si>
  <si>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</si>
  <si>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</si>
  <si>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</si>
  <si>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</si>
  <si>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</si>
  <si>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</si>
  <si>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</si>
  <si>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</si>
  <si>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</si>
  <si>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</si>
  <si>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</si>
  <si>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</si>
  <si>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</si>
  <si>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</si>
  <si>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</si>
  <si>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</si>
  <si>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</si>
  <si>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</si>
  <si>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</si>
  <si>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</si>
  <si>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</si>
  <si>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</si>
  <si>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</si>
  <si>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</si>
  <si>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</si>
  <si>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</si>
  <si>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</si>
  <si>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</si>
  <si>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</si>
  <si>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</si>
  <si>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</si>
  <si>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</si>
  <si>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</si>
  <si>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</si>
  <si>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</si>
  <si>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</si>
  <si>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</si>
  <si>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</si>
  <si>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</si>
  <si>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</si>
  <si>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</si>
  <si>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</si>
  <si>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</si>
  <si>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</si>
  <si>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</si>
  <si>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</si>
  <si>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</si>
  <si>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</si>
  <si>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</si>
  <si>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</si>
  <si>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</si>
  <si>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</si>
  <si>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</si>
  <si>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</si>
  <si>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</si>
  <si>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</si>
  <si>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</si>
  <si>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</si>
  <si>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</si>
  <si>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</si>
  <si>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</si>
  <si>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</si>
  <si>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</si>
  <si>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</si>
  <si>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</si>
  <si>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</si>
  <si>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</si>
  <si>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</si>
  <si>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</si>
  <si>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</si>
  <si>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</si>
  <si>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</si>
  <si>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</si>
  <si>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</si>
  <si>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</si>
  <si>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</si>
  <si>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</si>
  <si>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</si>
  <si>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</si>
  <si>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</si>
  <si>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</si>
  <si>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</si>
  <si>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</si>
  <si>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</si>
  <si>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</si>
  <si>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</si>
  <si>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</si>
  <si>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</si>
  <si>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</si>
  <si>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</si>
  <si>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</si>
  <si>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</si>
  <si>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</si>
  <si>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</si>
  <si>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</si>
  <si>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</si>
  <si>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</si>
  <si>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</si>
  <si>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</si>
  <si>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</si>
  <si>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</si>
  <si>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</si>
  <si>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</si>
  <si>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</si>
  <si>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</si>
  <si>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</si>
  <si>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</si>
  <si>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</si>
  <si>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</si>
  <si>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</si>
  <si>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</si>
  <si>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</si>
  <si>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</si>
  <si>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</si>
  <si>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</si>
  <si>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</si>
  <si>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</si>
  <si>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</si>
  <si>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</si>
  <si>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</si>
  <si>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</si>
  <si>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</si>
  <si>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</si>
  <si>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</si>
  <si>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</si>
  <si>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</si>
  <si>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</si>
  <si>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</si>
  <si>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</si>
  <si>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</si>
  <si>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</si>
  <si>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</si>
  <si>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</si>
  <si>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</si>
  <si>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</si>
  <si>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</si>
  <si>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</si>
  <si>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</si>
  <si>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</si>
  <si>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</si>
  <si>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</si>
  <si>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</si>
  <si>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</si>
  <si>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</si>
  <si>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</si>
  <si>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</si>
  <si>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</si>
  <si>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</si>
  <si>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</si>
  <si>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</si>
  <si>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</si>
  <si>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</si>
  <si>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</si>
  <si>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</si>
  <si>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</si>
  <si>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</si>
  <si>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</si>
  <si>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</si>
  <si>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</si>
  <si>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</si>
  <si>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</si>
  <si>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</si>
  <si>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</si>
  <si>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</si>
  <si>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</si>
  <si>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</si>
  <si>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</si>
  <si>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</si>
  <si>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</si>
  <si>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</si>
  <si>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</si>
  <si>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</si>
  <si>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</si>
  <si>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</si>
  <si>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</si>
  <si>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</si>
  <si>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</si>
  <si>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</si>
  <si>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</si>
  <si>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</si>
  <si>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</si>
  <si>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</si>
  <si>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</si>
  <si>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</si>
  <si>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</si>
  <si>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</si>
  <si>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</si>
  <si>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</si>
  <si>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</si>
  <si>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</si>
  <si>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</si>
  <si>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</si>
  <si>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</si>
  <si>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</si>
  <si>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</si>
  <si>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</si>
  <si>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</si>
  <si>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</si>
  <si>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</si>
  <si>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</si>
  <si>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</si>
  <si>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</si>
  <si>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</si>
  <si>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</si>
  <si>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</si>
  <si>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</si>
  <si>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</si>
  <si>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</si>
  <si>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</si>
  <si>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</si>
  <si>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</si>
  <si>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</si>
  <si>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</si>
  <si>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</si>
  <si>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</si>
  <si>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</si>
  <si>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</si>
  <si>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</si>
  <si>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</si>
  <si>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</si>
  <si>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</si>
  <si>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</si>
  <si>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</si>
  <si>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</si>
  <si>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</si>
  <si>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</si>
  <si>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</si>
  <si>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</si>
  <si>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</si>
  <si>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</si>
  <si>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</si>
  <si>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</si>
  <si>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</si>
  <si>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</si>
  <si>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</si>
  <si>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</si>
  <si>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</si>
  <si>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</si>
  <si>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</si>
  <si>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</si>
  <si>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</si>
  <si>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</si>
  <si>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</si>
  <si>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</si>
  <si>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</si>
  <si>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</si>
  <si>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</si>
  <si>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</si>
  <si>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</si>
  <si>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</si>
  <si>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</si>
  <si>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</si>
  <si>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</si>
  <si>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</si>
  <si>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</si>
  <si>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</si>
  <si>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</si>
  <si>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</si>
  <si>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</si>
  <si>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</si>
  <si>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</si>
  <si>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</si>
  <si>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</si>
  <si>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</si>
  <si>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</si>
  <si>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</si>
  <si>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</si>
  <si>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</si>
  <si>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</si>
  <si>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</si>
  <si>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</si>
  <si>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</si>
  <si>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</si>
  <si>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</si>
  <si>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</si>
  <si>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</si>
  <si>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</si>
  <si>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</si>
  <si>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</si>
  <si>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</si>
  <si>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</si>
  <si>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</si>
  <si>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</si>
  <si>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</si>
  <si>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</si>
  <si>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</si>
  <si>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</si>
  <si>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</si>
  <si>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</si>
  <si>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</si>
  <si>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</si>
  <si>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</si>
  <si>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</si>
  <si>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</si>
  <si>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</si>
  <si>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</si>
  <si>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</si>
  <si>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</si>
  <si>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</si>
  <si>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</si>
  <si>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</si>
  <si>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</si>
  <si>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</si>
  <si>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</si>
  <si>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</si>
  <si>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</si>
  <si>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</si>
  <si>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</si>
  <si>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</si>
  <si>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</si>
  <si>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</si>
  <si>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</si>
  <si>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</si>
  <si>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</si>
  <si>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</si>
  <si>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</si>
  <si>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</si>
  <si>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</si>
  <si>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</si>
  <si>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</si>
  <si>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</si>
  <si>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</si>
  <si>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</si>
  <si>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</si>
  <si>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</si>
  <si>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</si>
  <si>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</si>
  <si>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</si>
  <si>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</si>
  <si>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</si>
  <si>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</si>
  <si>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</si>
  <si>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</si>
  <si>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</si>
  <si>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</si>
  <si>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</si>
  <si>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</si>
  <si>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</si>
  <si>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</si>
  <si>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</si>
  <si>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</si>
  <si>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</si>
  <si>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</si>
  <si>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</si>
  <si>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</si>
  <si>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</si>
  <si>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</si>
  <si>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</si>
  <si>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</si>
  <si>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</si>
  <si>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</si>
  <si>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</si>
  <si>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</si>
  <si>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</si>
  <si>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</si>
  <si>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</si>
  <si>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</si>
  <si>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</si>
  <si>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</si>
  <si>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</si>
  <si>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</si>
  <si>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</si>
  <si>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</si>
  <si>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</si>
  <si>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</si>
  <si>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</si>
  <si>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</si>
  <si>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</si>
  <si>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</si>
  <si>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</si>
  <si>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</si>
  <si>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</si>
  <si>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</si>
  <si>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</si>
  <si>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</si>
  <si>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</si>
  <si>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</si>
  <si>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</si>
  <si>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</si>
  <si>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</si>
  <si>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</si>
  <si>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</si>
  <si>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</si>
  <si>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</si>
  <si>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</si>
  <si>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</si>
  <si>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</si>
  <si>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</si>
  <si>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</si>
  <si>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</si>
  <si>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</si>
  <si>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</si>
  <si>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</si>
  <si>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</si>
  <si>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</si>
  <si>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</si>
  <si>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</si>
  <si>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</si>
  <si>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</si>
  <si>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</si>
  <si>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</si>
  <si>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</si>
  <si>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</si>
  <si>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</si>
  <si>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</si>
  <si>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</si>
  <si>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</si>
  <si>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</si>
  <si>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</si>
  <si>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</si>
  <si>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</si>
  <si>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</si>
  <si>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</si>
  <si>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</si>
  <si>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</si>
  <si>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</si>
  <si>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</si>
  <si>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</si>
  <si>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</si>
  <si>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</si>
  <si>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</si>
  <si>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</si>
  <si>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</si>
  <si>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</si>
  <si>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</si>
  <si>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</si>
  <si>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</si>
  <si>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</si>
  <si>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</si>
  <si>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</si>
  <si>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</si>
  <si>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</si>
  <si>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</si>
  <si>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</si>
  <si>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</si>
  <si>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</si>
  <si>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</si>
  <si>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</si>
  <si>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</si>
  <si>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</si>
  <si>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</si>
  <si>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</si>
  <si>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</si>
  <si>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</si>
  <si>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</si>
  <si>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</si>
  <si>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</si>
  <si>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</si>
  <si>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</si>
  <si>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</si>
  <si>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</si>
  <si>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</si>
  <si>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</si>
  <si>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</si>
  <si>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</si>
  <si>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</si>
  <si>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</si>
  <si>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</si>
  <si>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</si>
  <si>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</si>
  <si>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</si>
  <si>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</si>
  <si>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</si>
  <si>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</si>
  <si>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</si>
  <si>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</si>
  <si>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</si>
  <si>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</si>
  <si>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</si>
  <si>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</si>
  <si>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</si>
  <si>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</si>
  <si>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</si>
  <si>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</si>
  <si>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</si>
  <si>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</si>
  <si>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</si>
  <si>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</si>
  <si>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</si>
  <si>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</si>
  <si>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</si>
  <si>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</si>
  <si>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</si>
  <si>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</si>
  <si>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</si>
  <si>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</si>
  <si>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</si>
  <si>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</si>
  <si>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</si>
  <si>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</si>
  <si>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</si>
  <si>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</si>
  <si>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</si>
  <si>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</si>
  <si>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</si>
  <si>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</si>
  <si>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</si>
  <si>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</si>
  <si>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</si>
  <si>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</si>
  <si>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</si>
  <si>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</si>
  <si>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</si>
  <si>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</si>
  <si>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</si>
  <si>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</si>
  <si>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</si>
  <si>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</si>
  <si>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</si>
  <si>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</si>
  <si>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</si>
  <si>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</si>
  <si>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</si>
  <si>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</si>
  <si>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</si>
  <si>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</si>
  <si>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</si>
  <si>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</si>
  <si>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</si>
  <si>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</si>
  <si>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</si>
  <si>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</si>
  <si>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</si>
  <si>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</si>
  <si>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</si>
  <si>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</si>
  <si>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</si>
  <si>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</si>
  <si>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</si>
  <si>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</si>
  <si>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</si>
  <si>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</si>
  <si>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</si>
  <si>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</si>
  <si>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</si>
  <si>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</si>
  <si>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</si>
  <si>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</si>
  <si>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</si>
  <si>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</si>
  <si>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</si>
  <si>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</si>
  <si>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</si>
  <si>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</si>
  <si>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</si>
  <si>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</si>
  <si>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</si>
  <si>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</si>
  <si>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</si>
  <si>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</si>
  <si>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</si>
  <si>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</si>
  <si>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</si>
  <si>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</si>
  <si>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</si>
  <si>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</si>
  <si>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</si>
  <si>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</si>
  <si>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</si>
  <si>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</si>
  <si>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</si>
  <si>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</si>
  <si>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</si>
  <si>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</si>
  <si>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</si>
  <si>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</si>
  <si>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</si>
  <si>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</si>
  <si>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</si>
  <si>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</si>
  <si>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</si>
  <si>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</si>
  <si>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</si>
  <si>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</si>
  <si>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</si>
  <si>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</si>
  <si>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</si>
  <si>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</si>
  <si>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</si>
  <si>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</si>
  <si>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</si>
  <si>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</si>
  <si>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</si>
  <si>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</si>
  <si>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</si>
  <si>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</si>
  <si>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</si>
  <si>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</si>
  <si>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</si>
  <si>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</si>
  <si>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</si>
  <si>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</si>
  <si>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</si>
  <si>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</si>
  <si>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</si>
  <si>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</si>
  <si>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</si>
  <si>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</si>
  <si>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</si>
  <si>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</si>
  <si>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</si>
  <si>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</si>
  <si>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</si>
  <si>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</si>
  <si>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</si>
  <si>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</si>
  <si>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</si>
  <si>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</si>
  <si>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</si>
  <si>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</si>
  <si>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</si>
  <si>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</si>
  <si>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</si>
  <si>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</si>
  <si>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</si>
  <si>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</si>
  <si>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</si>
  <si>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</si>
  <si>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</si>
  <si>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</si>
  <si>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</si>
  <si>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</si>
  <si>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</si>
  <si>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</si>
  <si>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</si>
  <si>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</si>
  <si>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</si>
  <si>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</si>
  <si>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</si>
  <si>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</si>
  <si>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</si>
  <si>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</si>
  <si>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</si>
  <si>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</si>
  <si>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</si>
  <si>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</si>
  <si>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</si>
  <si>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</si>
  <si>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</si>
  <si>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</si>
  <si>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</si>
  <si>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</si>
  <si>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</si>
  <si>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</si>
  <si>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</si>
  <si>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</si>
  <si>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</si>
  <si>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</si>
  <si>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</si>
  <si>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</si>
  <si>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</si>
  <si>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</si>
  <si>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</si>
  <si>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</si>
  <si>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</si>
  <si>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</si>
  <si>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</si>
  <si>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</si>
  <si>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</si>
  <si>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</si>
  <si>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</si>
  <si>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</si>
  <si>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</si>
  <si>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</si>
  <si>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</si>
  <si>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</si>
  <si>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</si>
  <si>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</si>
  <si>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</si>
  <si>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</si>
  <si>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</si>
  <si>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</si>
  <si>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</si>
  <si>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</si>
  <si>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</si>
  <si>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</si>
  <si>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</si>
  <si>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</si>
  <si>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</si>
  <si>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</si>
  <si>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</si>
  <si>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</si>
  <si>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</si>
  <si>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</si>
  <si>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</si>
  <si>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</si>
  <si>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</si>
  <si>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</si>
  <si>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</si>
  <si>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</si>
  <si>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</si>
  <si>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</si>
  <si>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</si>
  <si>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</si>
  <si>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</si>
  <si>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</si>
  <si>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</si>
  <si>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</si>
  <si>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</si>
  <si>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</si>
  <si>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</si>
  <si>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</si>
  <si>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</si>
  <si>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</si>
  <si>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</si>
  <si>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</si>
  <si>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</si>
  <si>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</si>
  <si>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</si>
  <si>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</si>
  <si>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</si>
  <si>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</si>
  <si>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</si>
  <si>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</si>
  <si>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</si>
  <si>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</si>
  <si>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</si>
  <si>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</si>
  <si>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</si>
  <si>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</si>
  <si>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</si>
  <si>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</si>
  <si>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</si>
  <si>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</si>
  <si>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</si>
  <si>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</si>
  <si>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</si>
  <si>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</si>
  <si>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</si>
  <si>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</si>
  <si>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</si>
  <si>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</si>
  <si>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</si>
  <si>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</si>
  <si>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</si>
  <si>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</si>
  <si>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</si>
  <si>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</si>
  <si>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</si>
  <si>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</si>
  <si>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</si>
  <si>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</si>
  <si>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</si>
  <si>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</si>
  <si>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</si>
  <si>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</si>
  <si>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</si>
  <si>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</si>
  <si>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</si>
  <si>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</si>
  <si>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</si>
  <si>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</si>
  <si>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</si>
  <si>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</si>
  <si>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</si>
  <si>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</si>
  <si>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</si>
  <si>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</si>
  <si>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</si>
  <si>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</si>
  <si>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</si>
  <si>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</si>
  <si>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</si>
  <si>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</si>
  <si>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</si>
  <si>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</si>
  <si>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</si>
  <si>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</si>
  <si>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</si>
  <si>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</si>
  <si>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</si>
  <si>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</si>
  <si>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</si>
  <si>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</si>
  <si>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</si>
  <si>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</si>
  <si>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</si>
  <si>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</si>
  <si>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</si>
  <si>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</si>
  <si>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</si>
  <si>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</si>
  <si>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</si>
  <si>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</si>
  <si>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</si>
  <si>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</si>
  <si>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</si>
  <si>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</si>
  <si>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</si>
  <si>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</si>
  <si>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</si>
  <si>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</si>
  <si>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</si>
  <si>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</si>
  <si>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</si>
  <si>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</si>
  <si>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</si>
  <si>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</si>
  <si>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</si>
  <si>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</si>
  <si>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</si>
  <si>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</si>
  <si>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</si>
  <si>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</si>
  <si>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</si>
  <si>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</si>
  <si>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</si>
  <si>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</si>
  <si>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</si>
  <si>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</si>
  <si>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</si>
  <si>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</si>
  <si>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</si>
  <si>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</si>
  <si>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</si>
  <si>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</si>
  <si>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</si>
  <si>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</si>
  <si>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</si>
  <si>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</si>
  <si>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</si>
  <si>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</si>
  <si>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</si>
  <si>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</si>
  <si>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</si>
  <si>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</si>
  <si>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</si>
  <si>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</si>
  <si>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</si>
  <si>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</si>
  <si>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</si>
  <si>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</si>
  <si>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</si>
  <si>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</si>
  <si>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</si>
  <si>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</si>
  <si>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</si>
  <si>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</si>
  <si>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</si>
  <si>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</si>
  <si>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</si>
  <si>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</si>
  <si>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</si>
  <si>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</si>
  <si>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</si>
  <si>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</si>
  <si>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</si>
  <si>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</si>
  <si>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</si>
  <si>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</si>
  <si>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</si>
  <si>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</si>
  <si>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</si>
  <si>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</si>
  <si>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</si>
  <si>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</si>
  <si>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</si>
  <si>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</si>
  <si>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</si>
  <si>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</si>
  <si>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</si>
  <si>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</si>
  <si>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</si>
  <si>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</si>
  <si>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</si>
  <si>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</si>
  <si>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</si>
  <si>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</si>
  <si>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</si>
  <si>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</si>
  <si>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</si>
  <si>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</si>
  <si>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</si>
  <si>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</si>
  <si>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</si>
  <si>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</si>
  <si>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</si>
  <si>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</si>
  <si>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</si>
  <si>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</si>
  <si>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</si>
  <si>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</si>
  <si>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</si>
  <si>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</si>
  <si>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</si>
  <si>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</si>
  <si>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</si>
  <si>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</si>
  <si>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</si>
  <si>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</si>
  <si>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</si>
  <si>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</si>
  <si>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</si>
  <si>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</si>
  <si>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</si>
  <si>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</si>
  <si>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</si>
  <si>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</si>
  <si>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</si>
  <si>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</si>
  <si>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</si>
  <si>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</si>
  <si>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</si>
  <si>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</si>
  <si>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</si>
  <si>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</si>
  <si>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</si>
  <si>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</si>
  <si>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</si>
  <si>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</si>
  <si>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</si>
  <si>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</si>
  <si>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</si>
  <si>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</si>
  <si>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</si>
  <si>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</si>
  <si>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</si>
  <si>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</si>
  <si>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</si>
  <si>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</si>
  <si>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</si>
  <si>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</si>
  <si>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</si>
  <si>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</si>
  <si>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</si>
  <si>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</si>
  <si>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</si>
  <si>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</si>
  <si>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</si>
  <si>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</si>
  <si>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</si>
  <si>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</si>
  <si>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</si>
  <si>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</si>
  <si>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</si>
  <si>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</si>
  <si>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</si>
  <si>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</si>
  <si>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</si>
  <si>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</si>
  <si>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</si>
  <si>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</si>
  <si>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</si>
  <si>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</si>
  <si>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</si>
  <si>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</si>
  <si>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</si>
  <si>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</si>
  <si>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</si>
  <si>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</si>
  <si>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</si>
  <si>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</si>
  <si>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</si>
  <si>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</si>
  <si>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</si>
  <si>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</si>
  <si>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</si>
  <si>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</si>
  <si>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</si>
  <si>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</si>
  <si>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</si>
  <si>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</si>
  <si>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</si>
  <si>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</si>
  <si>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</si>
  <si>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</si>
  <si>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</si>
  <si>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</si>
  <si>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</si>
  <si>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</si>
  <si>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</si>
  <si>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</si>
  <si>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</si>
  <si>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</si>
  <si>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</si>
  <si>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</si>
  <si>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</si>
  <si>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</si>
  <si>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</si>
  <si>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</si>
  <si>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</si>
  <si>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</si>
  <si>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</si>
  <si>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</si>
  <si>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</si>
  <si>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</si>
  <si>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</si>
  <si>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</si>
  <si>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</si>
  <si>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</si>
  <si>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</si>
  <si>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</si>
  <si>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</si>
  <si>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</si>
  <si>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</si>
  <si>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</si>
  <si>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</si>
  <si>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</si>
  <si>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</si>
  <si>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</si>
  <si>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</si>
  <si>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</si>
  <si>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</si>
  <si>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</si>
  <si>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</si>
  <si>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</si>
  <si>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</si>
  <si>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</si>
  <si>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</si>
  <si>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</si>
  <si>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</si>
  <si>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</si>
  <si>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</si>
  <si>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</si>
  <si>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</si>
  <si>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</si>
  <si>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</si>
  <si>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</si>
  <si>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</si>
  <si>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</si>
  <si>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</si>
  <si>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</si>
  <si>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</si>
  <si>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</si>
  <si>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</si>
  <si>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</si>
  <si>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</si>
  <si>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</si>
  <si>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</si>
  <si>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</si>
  <si>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</si>
  <si>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</si>
  <si>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</si>
  <si>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</si>
  <si>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</si>
  <si>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</si>
  <si>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</si>
  <si>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</si>
  <si>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</si>
  <si>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</si>
  <si>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</si>
  <si>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</si>
  <si>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</si>
  <si>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</si>
  <si>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</si>
  <si>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</si>
  <si>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</si>
  <si>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</si>
  <si>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</si>
  <si>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</si>
  <si>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</si>
  <si>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</si>
  <si>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</si>
  <si>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</si>
  <si>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</si>
  <si>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</si>
  <si>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</si>
  <si>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</si>
  <si>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</si>
  <si>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</si>
  <si>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</si>
  <si>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</si>
  <si>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</si>
  <si>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</si>
  <si>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</si>
  <si>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</si>
  <si>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</si>
  <si>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</si>
  <si>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</si>
  <si>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</si>
  <si>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</si>
  <si>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</si>
  <si>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</si>
  <si>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</si>
  <si>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</si>
  <si>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</si>
  <si>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</si>
  <si>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</si>
  <si>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</si>
  <si>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</si>
  <si>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</si>
  <si>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</si>
  <si>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</si>
  <si>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</si>
  <si>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</si>
  <si>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</si>
  <si>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</si>
  <si>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</si>
  <si>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</si>
  <si>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</si>
  <si>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</si>
  <si>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</si>
  <si>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</si>
  <si>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</si>
  <si>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</si>
  <si>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</si>
  <si>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</si>
  <si>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</si>
  <si>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</si>
  <si>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</si>
  <si>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</si>
  <si>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</si>
  <si>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</si>
  <si>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</si>
  <si>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</si>
  <si>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</si>
  <si>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</si>
  <si>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</si>
  <si>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</si>
  <si>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</si>
  <si>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</si>
  <si>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</si>
  <si>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</si>
  <si>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</si>
  <si>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</si>
  <si>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</si>
  <si>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</si>
  <si>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</si>
  <si>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</si>
  <si>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</si>
  <si>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</si>
  <si>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</si>
  <si>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</si>
  <si>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</si>
  <si>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</si>
  <si>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</si>
  <si>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</si>
  <si>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</si>
  <si>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</si>
  <si>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</si>
  <si>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</si>
  <si>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</si>
  <si>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</si>
  <si>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</si>
  <si>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</si>
  <si>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</si>
  <si>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</si>
  <si>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</si>
  <si>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</si>
  <si>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</si>
  <si>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</si>
  <si>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</si>
  <si>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</si>
  <si>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</si>
  <si>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</si>
  <si>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</si>
  <si>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</si>
  <si>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</si>
  <si>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</si>
  <si>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</si>
  <si>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</si>
  <si>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</si>
  <si>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</si>
  <si>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</si>
  <si>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</si>
  <si>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</si>
  <si>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</si>
  <si>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</si>
  <si>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</si>
  <si>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</si>
  <si>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</si>
  <si>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</si>
  <si>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</si>
  <si>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</si>
  <si>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</si>
  <si>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</si>
  <si>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</si>
  <si>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</si>
  <si>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</si>
  <si>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</si>
  <si>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</si>
  <si>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</si>
  <si>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</si>
  <si>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</si>
  <si>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</si>
  <si>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</si>
  <si>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</si>
  <si>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</si>
  <si>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</si>
  <si>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</si>
  <si>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</si>
  <si>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</si>
  <si>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</si>
  <si>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</si>
  <si>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</si>
  <si>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</si>
  <si>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</si>
  <si>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</si>
  <si>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</si>
  <si>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</si>
  <si>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</si>
  <si>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</si>
  <si>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</si>
  <si>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</si>
  <si>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</si>
  <si>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</si>
  <si>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</si>
  <si>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</si>
  <si>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</si>
  <si>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</si>
  <si>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</si>
  <si>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</si>
  <si>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</si>
  <si>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</si>
  <si>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</si>
  <si>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</si>
  <si>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</si>
  <si>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</si>
  <si>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</si>
  <si>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</si>
  <si>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</si>
  <si>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</si>
  <si>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</si>
  <si>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</si>
  <si>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</si>
  <si>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</si>
  <si>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</si>
  <si>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</si>
  <si>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</si>
  <si>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</si>
  <si>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</si>
  <si>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</si>
  <si>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</si>
  <si>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</si>
  <si>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</si>
  <si>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</si>
  <si>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</si>
  <si>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</si>
  <si>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</si>
  <si>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</si>
  <si>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</si>
  <si>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</si>
  <si>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</si>
  <si>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</si>
  <si>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</si>
  <si>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</si>
  <si>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</si>
  <si>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</si>
  <si>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</si>
  <si>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</si>
  <si>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</si>
  <si>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</si>
  <si>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</si>
  <si>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</si>
  <si>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</si>
  <si>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</si>
  <si>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</si>
  <si>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</si>
  <si>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</si>
  <si>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</si>
  <si>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</si>
  <si>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</si>
  <si>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</si>
  <si>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</si>
  <si>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</si>
  <si>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</si>
  <si>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</si>
  <si>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</si>
  <si>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</si>
  <si>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</si>
  <si>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</si>
  <si>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</si>
  <si>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</si>
  <si>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</si>
  <si>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</si>
  <si>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</si>
  <si>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</si>
  <si>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</si>
  <si>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</si>
  <si>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</si>
  <si>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</si>
  <si>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</si>
  <si>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</si>
  <si>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</si>
  <si>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</si>
  <si>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</si>
  <si>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</si>
  <si>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</si>
  <si>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</si>
  <si>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</si>
  <si>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</si>
  <si>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</si>
  <si>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</si>
  <si>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</si>
  <si>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</si>
  <si>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</si>
  <si>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</si>
  <si>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</si>
  <si>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</si>
  <si>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</si>
  <si>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</si>
  <si>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</si>
  <si>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</si>
  <si>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</si>
  <si>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</si>
  <si>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</si>
  <si>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</si>
  <si>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</si>
  <si>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</si>
  <si>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</si>
  <si>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</si>
  <si>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</si>
  <si>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</si>
  <si>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</si>
  <si>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</si>
  <si>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</si>
  <si>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</si>
  <si>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</si>
  <si>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</si>
  <si>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</si>
  <si>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</si>
  <si>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</si>
  <si>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</si>
  <si>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</si>
  <si>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</si>
  <si>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</si>
  <si>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</si>
  <si>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</si>
  <si>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</si>
  <si>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</si>
  <si>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</si>
  <si>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</si>
  <si>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</si>
  <si>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</si>
  <si>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</si>
  <si>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</si>
  <si>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</si>
  <si>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</si>
  <si>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</si>
  <si>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</si>
  <si>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</si>
  <si>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</si>
  <si>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</si>
  <si>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</si>
  <si>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</si>
  <si>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</si>
  <si>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</si>
  <si>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</si>
  <si>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</si>
  <si>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</si>
  <si>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</si>
  <si>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</si>
  <si>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</si>
  <si>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</si>
  <si>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</si>
  <si>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</si>
  <si>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</si>
  <si>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</si>
  <si>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</si>
  <si>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</si>
  <si>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</si>
  <si>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</si>
  <si>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</si>
  <si>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</si>
  <si>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</si>
  <si>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</si>
  <si>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</si>
  <si>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</si>
  <si>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</si>
  <si>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</si>
  <si>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</si>
  <si>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</si>
  <si>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</si>
  <si>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</si>
  <si>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</si>
  <si>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</si>
  <si>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</si>
  <si>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</si>
  <si>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</si>
  <si>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</si>
  <si>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</si>
  <si>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</si>
  <si>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</si>
  <si>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</si>
  <si>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</si>
  <si>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</si>
  <si>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</si>
  <si>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</si>
  <si>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</si>
  <si>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</si>
  <si>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</si>
  <si>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</si>
  <si>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</si>
  <si>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</si>
  <si>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</si>
  <si>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</si>
  <si>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</si>
  <si>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</si>
  <si>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</si>
  <si>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</si>
  <si>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</si>
  <si>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</si>
  <si>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</si>
  <si>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</si>
  <si>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</si>
  <si>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</si>
  <si>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</si>
  <si>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</si>
  <si>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</si>
  <si>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</si>
  <si>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</si>
  <si>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</si>
  <si>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</si>
  <si>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</si>
  <si>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</si>
  <si>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</si>
  <si>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</si>
  <si>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</si>
  <si>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</si>
  <si>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</si>
  <si>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</si>
  <si>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</si>
  <si>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</si>
  <si>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</si>
  <si>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</si>
  <si>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</si>
  <si>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</si>
  <si>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</si>
  <si>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</si>
  <si>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</si>
  <si>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</si>
  <si>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</si>
  <si>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</si>
  <si>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</si>
  <si>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</si>
  <si>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</si>
  <si>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</si>
  <si>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</si>
  <si>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</si>
  <si>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</si>
  <si>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</si>
  <si>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</si>
  <si>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</si>
  <si>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</si>
  <si>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</si>
  <si>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</si>
  <si>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</si>
  <si>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</si>
  <si>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</si>
  <si>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</si>
  <si>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</si>
  <si>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</si>
  <si>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</si>
  <si>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</si>
  <si>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</si>
  <si>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</si>
  <si>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</si>
  <si>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</si>
  <si>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</si>
  <si>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</si>
  <si>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</si>
  <si>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</si>
  <si>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</si>
  <si>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</si>
  <si>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</si>
  <si>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</si>
  <si>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</si>
  <si>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</si>
  <si>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</si>
  <si>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</si>
  <si>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</si>
  <si>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</si>
  <si>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</si>
  <si>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</si>
  <si>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</si>
  <si>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</si>
  <si>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</si>
  <si>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</si>
  <si>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</si>
  <si>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</si>
  <si>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</si>
  <si>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</si>
  <si>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</si>
  <si>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</si>
  <si>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</si>
  <si>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</si>
  <si>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</si>
  <si>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</si>
  <si>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</si>
  <si>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</si>
  <si>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</si>
  <si>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</si>
  <si>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</si>
  <si>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</si>
  <si>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</si>
  <si>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</si>
  <si>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</si>
  <si>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</si>
  <si>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</si>
  <si>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</si>
  <si>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</si>
  <si>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</si>
  <si>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</si>
  <si>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</si>
  <si>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</si>
  <si>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</si>
  <si>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</si>
  <si>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</si>
  <si>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</si>
  <si>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</si>
  <si>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</si>
  <si>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</si>
  <si>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</si>
  <si>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</si>
  <si>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</si>
  <si>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</si>
  <si>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</si>
  <si>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</si>
  <si>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</si>
  <si>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</si>
  <si>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</si>
  <si>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</si>
  <si>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</si>
  <si>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</si>
  <si>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</si>
  <si>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</si>
  <si>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</si>
  <si>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</si>
  <si>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</si>
  <si>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</si>
  <si>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</si>
  <si>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</si>
  <si>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</si>
  <si>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</si>
  <si>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</si>
  <si>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</si>
  <si>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</si>
  <si>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</si>
  <si>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</si>
  <si>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</si>
  <si>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</si>
  <si>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</si>
  <si>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</si>
  <si>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</si>
  <si>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</si>
  <si>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</si>
  <si>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</si>
  <si>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</si>
  <si>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</si>
  <si>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</si>
  <si>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</si>
  <si>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</si>
  <si>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</si>
  <si>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</si>
  <si>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</si>
  <si>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</si>
  <si>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</si>
  <si>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</si>
  <si>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</si>
  <si>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</si>
  <si>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</si>
  <si>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</si>
  <si>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</si>
  <si>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</si>
  <si>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</si>
  <si>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</si>
  <si>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</si>
  <si>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</si>
  <si>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</si>
  <si>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</si>
  <si>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</si>
  <si>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</si>
  <si>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</si>
  <si>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</si>
  <si>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</si>
  <si>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</si>
  <si>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</si>
  <si>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</si>
  <si>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</si>
  <si>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</si>
  <si>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</si>
  <si>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</si>
  <si>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</si>
  <si>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</si>
  <si>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</si>
  <si>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</si>
  <si>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</si>
  <si>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</si>
  <si>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</si>
  <si>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</si>
  <si>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</si>
  <si>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</si>
  <si>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</si>
  <si>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</si>
  <si>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</si>
  <si>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</si>
  <si>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</si>
  <si>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</si>
  <si>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</si>
  <si>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</si>
  <si>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</si>
  <si>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</si>
  <si>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</si>
  <si>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</si>
  <si>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</si>
  <si>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</si>
  <si>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</si>
  <si>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</si>
  <si>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</si>
  <si>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</si>
  <si>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</si>
  <si>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</si>
  <si>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</si>
  <si>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</si>
  <si>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</si>
  <si>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</si>
  <si>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</si>
  <si>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</si>
  <si>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</si>
  <si>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</si>
  <si>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</si>
  <si>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</si>
  <si>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</si>
  <si>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</si>
  <si>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</si>
  <si>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</si>
  <si>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</si>
  <si>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</si>
  <si>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</si>
  <si>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</si>
  <si>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</si>
  <si>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</si>
  <si>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</si>
  <si>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</si>
  <si>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</si>
  <si>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</si>
  <si>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</si>
  <si>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</si>
  <si>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</si>
  <si>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</si>
  <si>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</si>
  <si>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</si>
  <si>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</si>
  <si>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</si>
  <si>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</si>
  <si>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</si>
  <si>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</si>
  <si>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</si>
  <si>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</si>
  <si>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</si>
  <si>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</si>
  <si>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</si>
  <si>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</si>
  <si>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</si>
  <si>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</si>
  <si>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</si>
  <si>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</si>
  <si>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</si>
  <si>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</si>
  <si>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</si>
  <si>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</si>
  <si>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</si>
  <si>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</si>
  <si>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</si>
  <si>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</si>
  <si>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</si>
  <si>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</si>
  <si>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</si>
  <si>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</si>
  <si>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</si>
  <si>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</si>
  <si>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</si>
  <si>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</si>
  <si>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</si>
  <si>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</si>
  <si>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</si>
  <si>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</si>
  <si>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</si>
  <si>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</si>
  <si>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</si>
  <si>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</si>
  <si>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</si>
  <si>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</si>
  <si>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</si>
  <si>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</si>
  <si>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</si>
  <si>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</si>
  <si>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</si>
  <si>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</si>
  <si>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</si>
  <si>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</si>
  <si>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</si>
  <si>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</si>
  <si>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</si>
  <si>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</si>
  <si>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</si>
  <si>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</si>
  <si>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</si>
  <si>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</si>
  <si>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</si>
  <si>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</si>
  <si>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</si>
  <si>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</si>
  <si>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</si>
  <si>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</si>
  <si>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</si>
  <si>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</si>
  <si>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</si>
  <si>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</si>
  <si>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</si>
  <si>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</si>
  <si>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</si>
  <si>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</si>
  <si>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</si>
  <si>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</si>
  <si>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</si>
  <si>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</si>
  <si>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</si>
  <si>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</si>
  <si>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</si>
  <si>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</si>
  <si>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</si>
  <si>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</si>
  <si>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</si>
  <si>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</si>
  <si>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</si>
  <si>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</si>
  <si>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</si>
  <si>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</si>
  <si>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</si>
  <si>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</si>
  <si>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</si>
  <si>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</si>
  <si>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</si>
  <si>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</si>
  <si>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</si>
  <si>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</si>
  <si>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</si>
  <si>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</si>
  <si>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</si>
  <si>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</si>
  <si>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</si>
  <si>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</si>
  <si>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</si>
  <si>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</si>
  <si>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</si>
  <si>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</si>
  <si>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</si>
  <si>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</si>
  <si>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</si>
  <si>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</si>
  <si>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</si>
  <si>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</si>
  <si>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</si>
  <si>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</si>
  <si>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</si>
  <si>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</si>
  <si>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</si>
  <si>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</si>
  <si>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</si>
  <si>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</si>
  <si>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</si>
  <si>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</si>
  <si>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</si>
  <si>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</si>
  <si>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</si>
  <si>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</si>
  <si>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</si>
  <si>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</si>
  <si>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</si>
  <si>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</si>
  <si>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</si>
  <si>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</si>
  <si>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</si>
  <si>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</si>
  <si>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</si>
  <si>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</si>
  <si>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</si>
  <si>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</si>
  <si>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</si>
  <si>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</si>
  <si>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</si>
  <si>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</si>
  <si>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</si>
  <si>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</si>
  <si>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</si>
  <si>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</si>
  <si>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</si>
  <si>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</si>
  <si>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</si>
  <si>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</si>
  <si>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</si>
  <si>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</si>
  <si>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</si>
  <si>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</si>
  <si>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</si>
  <si>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</si>
  <si>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</si>
  <si>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</si>
  <si>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</si>
  <si>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</si>
  <si>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</si>
  <si>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</si>
  <si>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</si>
  <si>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</si>
  <si>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</si>
  <si>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</si>
  <si>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</si>
  <si>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</si>
  <si>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</si>
  <si>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</si>
  <si>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</si>
  <si>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</si>
  <si>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</si>
  <si>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</si>
  <si>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</si>
  <si>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</si>
  <si>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</si>
  <si>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</si>
  <si>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</si>
  <si>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</si>
  <si>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</si>
  <si>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</si>
  <si>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</si>
  <si>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</si>
  <si>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</si>
  <si>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</si>
  <si>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</si>
  <si>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</si>
  <si>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</si>
  <si>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</si>
  <si>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</si>
  <si>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</si>
  <si>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</si>
  <si>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</si>
  <si>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</si>
  <si>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</si>
  <si>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</si>
  <si>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</si>
  <si>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</si>
  <si>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</si>
  <si>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</si>
  <si>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</si>
  <si>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</si>
  <si>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</si>
  <si>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</si>
  <si>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</si>
  <si>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</si>
  <si>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</si>
  <si>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</si>
  <si>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</si>
  <si>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</si>
  <si>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</si>
  <si>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</si>
  <si>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</si>
  <si>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</si>
  <si>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</si>
  <si>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</si>
  <si>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</si>
  <si>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</si>
  <si>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</si>
  <si>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</si>
  <si>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</si>
  <si>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</si>
  <si>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</si>
  <si>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</si>
  <si>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</si>
  <si>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</si>
  <si>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</si>
  <si>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</si>
  <si>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</si>
  <si>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</si>
  <si>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</si>
  <si>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</si>
  <si>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</si>
  <si>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</si>
  <si>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</si>
  <si>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</si>
  <si>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</si>
  <si>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</si>
  <si>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</si>
  <si>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</si>
  <si>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</si>
  <si>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</si>
  <si>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</si>
  <si>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</si>
  <si>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</si>
  <si>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</si>
  <si>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</si>
  <si>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</si>
  <si>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</si>
  <si>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</si>
  <si>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</si>
  <si>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</si>
  <si>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</si>
  <si>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</si>
  <si>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</si>
  <si>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</si>
  <si>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</si>
  <si>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</si>
  <si>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</si>
  <si>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</si>
  <si>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</si>
  <si>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</si>
  <si>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</si>
  <si>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</si>
  <si>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</si>
  <si>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</si>
  <si>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</si>
  <si>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</si>
  <si>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</si>
  <si>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</si>
  <si>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</si>
  <si>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</si>
  <si>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</si>
  <si>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</si>
  <si>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</si>
  <si>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</si>
  <si>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</si>
  <si>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</si>
  <si>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</si>
  <si>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</si>
  <si>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</si>
  <si>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</si>
  <si>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</si>
  <si>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</si>
  <si>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</si>
  <si>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</si>
  <si>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</si>
  <si>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</si>
  <si>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</si>
  <si>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</si>
  <si>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</si>
  <si>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</si>
  <si>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</si>
  <si>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</si>
  <si>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</si>
  <si>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</si>
  <si>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</si>
  <si>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</si>
  <si>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</si>
  <si>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</si>
  <si>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</si>
  <si>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</si>
  <si>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</si>
  <si>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</si>
  <si>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</si>
  <si>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</si>
  <si>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</si>
  <si>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</si>
  <si>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</si>
  <si>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</si>
  <si>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</si>
  <si>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</si>
  <si>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</si>
  <si>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</si>
  <si>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</si>
  <si>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</si>
  <si>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</si>
  <si>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</si>
  <si>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</si>
  <si>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</si>
  <si>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</si>
  <si>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</si>
  <si>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</si>
  <si>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</si>
  <si>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</si>
  <si>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</si>
  <si>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</si>
  <si>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</si>
  <si>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</si>
  <si>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</si>
  <si>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</si>
  <si>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</si>
  <si>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</si>
  <si>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</si>
  <si>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</si>
  <si>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</si>
  <si>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</si>
  <si>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</si>
  <si>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</si>
  <si>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</si>
  <si>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</si>
  <si>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</si>
  <si>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</si>
  <si>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</si>
  <si>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</si>
  <si>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</si>
  <si>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</si>
  <si>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</si>
  <si>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</si>
  <si>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</si>
  <si>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</si>
  <si>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</si>
  <si>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</si>
  <si>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</si>
  <si>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</si>
  <si>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</si>
  <si>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</si>
  <si>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</si>
  <si>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</si>
  <si>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</si>
  <si>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</si>
  <si>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</si>
  <si>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</si>
  <si>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</si>
  <si>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</si>
  <si>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</si>
  <si>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</si>
  <si>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</si>
  <si>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</si>
  <si>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</si>
  <si>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</si>
  <si>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</si>
  <si>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</si>
  <si>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</si>
  <si>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</si>
  <si>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</si>
  <si>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</si>
  <si>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</si>
  <si>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</si>
  <si>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</si>
  <si>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</si>
  <si>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</si>
  <si>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</si>
  <si>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</si>
  <si>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</si>
  <si>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</si>
  <si>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</si>
  <si>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</si>
  <si>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</si>
  <si>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</si>
  <si>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</si>
  <si>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</si>
  <si>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</si>
  <si>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</si>
  <si>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</si>
  <si>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</si>
  <si>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</si>
  <si>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</si>
  <si>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</si>
  <si>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</si>
  <si>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</si>
  <si>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</si>
  <si>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</si>
  <si>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</si>
  <si>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</si>
  <si>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</si>
  <si>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</si>
  <si>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</si>
  <si>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</si>
  <si>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</si>
  <si>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</si>
  <si>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</si>
  <si>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</si>
  <si>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</si>
  <si>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</si>
  <si>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</si>
  <si>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</si>
  <si>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</si>
  <si>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</si>
  <si>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</si>
  <si>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</si>
  <si>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</si>
  <si>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</si>
  <si>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</si>
  <si>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</si>
  <si>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</si>
  <si>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</si>
  <si>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</si>
  <si>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</si>
  <si>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</si>
  <si>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</si>
  <si>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</si>
  <si>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</si>
  <si>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</si>
  <si>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</si>
  <si>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</si>
  <si>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</si>
  <si>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</si>
  <si>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</si>
  <si>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</si>
  <si>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</si>
  <si>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</si>
  <si>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</si>
  <si>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</si>
  <si>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</si>
  <si>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</si>
  <si>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</si>
  <si>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</si>
  <si>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</si>
  <si>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</si>
  <si>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</si>
  <si>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</si>
  <si>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</si>
  <si>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</si>
  <si>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</si>
  <si>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</si>
  <si>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</si>
  <si>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</si>
  <si>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</si>
  <si>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</si>
  <si>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</si>
  <si>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</si>
  <si>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</si>
  <si>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</si>
  <si>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</si>
  <si>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</si>
  <si>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</si>
  <si>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</si>
  <si>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</si>
  <si>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</si>
  <si>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</si>
  <si>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</si>
  <si>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</si>
  <si>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</si>
  <si>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</si>
  <si>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</si>
  <si>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</si>
  <si>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</si>
  <si>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</si>
  <si>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</si>
  <si>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</si>
  <si>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</si>
  <si>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</si>
  <si>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</si>
  <si>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</si>
  <si>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</si>
  <si>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</si>
  <si>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</si>
  <si>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</si>
  <si>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</si>
  <si>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</si>
  <si>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</si>
  <si>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</si>
  <si>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</si>
  <si>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</si>
  <si>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</si>
  <si>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</si>
  <si>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</si>
  <si>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</si>
  <si>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</si>
  <si>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</si>
  <si>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</si>
  <si>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</si>
  <si>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</si>
  <si>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</si>
  <si>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</si>
  <si>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</si>
  <si>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</si>
  <si>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</si>
  <si>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</si>
  <si>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</si>
  <si>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</si>
  <si>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</si>
  <si>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</si>
  <si>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</si>
  <si>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</si>
  <si>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</si>
  <si>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</si>
  <si>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</si>
  <si>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</si>
  <si>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</si>
  <si>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</si>
  <si>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</si>
  <si>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</si>
  <si>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</si>
  <si>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</si>
  <si>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</si>
  <si>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</si>
  <si>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</si>
  <si>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</si>
  <si>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</si>
  <si>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</si>
  <si>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</si>
  <si>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</si>
  <si>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</si>
  <si>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</si>
  <si>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</si>
  <si>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</si>
  <si>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</si>
  <si>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</si>
  <si>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</si>
  <si>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</si>
  <si>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</si>
  <si>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</si>
  <si>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</si>
  <si>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</si>
  <si>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</si>
  <si>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</si>
  <si>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</si>
  <si>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</si>
  <si>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</si>
  <si>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</si>
  <si>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</si>
  <si>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</si>
  <si>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</si>
  <si>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</si>
  <si>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</si>
  <si>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</si>
  <si>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</si>
  <si>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</si>
  <si>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</si>
  <si>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</si>
  <si>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</si>
  <si>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</si>
  <si>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</si>
  <si>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</si>
  <si>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</si>
  <si>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</si>
  <si>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</si>
  <si>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</si>
  <si>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</si>
  <si>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</si>
  <si>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</si>
  <si>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</si>
  <si>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</si>
  <si>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</si>
  <si>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</si>
  <si>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</si>
  <si>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</si>
  <si>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</si>
  <si>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</si>
  <si>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</si>
  <si>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</si>
  <si>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</si>
  <si>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</si>
  <si>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</si>
  <si>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</si>
  <si>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</si>
  <si>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</si>
  <si>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</si>
  <si>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</si>
  <si>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</si>
  <si>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</si>
  <si>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</si>
  <si>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</si>
  <si>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</si>
  <si>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</si>
  <si>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</si>
  <si>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</si>
  <si>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</si>
  <si>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</si>
  <si>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</si>
  <si>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</si>
  <si>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</si>
  <si>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</si>
  <si>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</si>
  <si>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</si>
  <si>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</si>
  <si>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</si>
  <si>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</si>
  <si>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</si>
  <si>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</si>
  <si>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</si>
  <si>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</si>
  <si>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</si>
  <si>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</si>
  <si>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</si>
  <si>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</si>
  <si>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</si>
  <si>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</si>
  <si>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</si>
  <si>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</si>
  <si>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</si>
  <si>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</si>
  <si>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</si>
  <si>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</si>
  <si>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</si>
  <si>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</si>
  <si>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</si>
  <si>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</si>
  <si>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</si>
  <si>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</si>
  <si>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</si>
  <si>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</si>
  <si>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</si>
  <si>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</si>
  <si>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</si>
  <si>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</si>
  <si>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</si>
  <si>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</si>
  <si>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</si>
  <si>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</si>
  <si>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</si>
  <si>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</si>
  <si>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</si>
  <si>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</si>
  <si>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</si>
  <si>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</si>
  <si>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</si>
  <si>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</si>
  <si>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</si>
  <si>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</si>
  <si>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</si>
  <si>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</si>
  <si>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</si>
  <si>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</si>
  <si>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</si>
  <si>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</si>
  <si>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</si>
  <si>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</si>
  <si>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</si>
  <si>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</si>
  <si>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</si>
  <si>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</si>
  <si>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</si>
  <si>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</si>
  <si>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</si>
  <si>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</si>
  <si>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</si>
  <si>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</si>
  <si>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</si>
  <si>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</si>
  <si>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</si>
  <si>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</si>
  <si>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</si>
  <si>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</si>
  <si>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</si>
  <si>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</si>
  <si>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</si>
  <si>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</si>
  <si>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</si>
  <si>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</si>
  <si>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</si>
  <si>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</si>
  <si>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</si>
  <si>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</si>
  <si>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</si>
  <si>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</si>
  <si>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</si>
  <si>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</si>
  <si>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</si>
  <si>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</si>
  <si>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</si>
  <si>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</si>
  <si>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</si>
  <si>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</si>
  <si>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</si>
  <si>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</si>
  <si>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</si>
  <si>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</si>
  <si>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</si>
  <si>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</si>
  <si>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</si>
  <si>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</si>
  <si>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</si>
  <si>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</si>
  <si>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</si>
  <si>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</si>
  <si>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</si>
  <si>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</si>
  <si>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</si>
  <si>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</si>
  <si>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</si>
  <si>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</si>
  <si>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</si>
  <si>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</si>
  <si>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</si>
  <si>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</si>
  <si>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</si>
  <si>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</si>
  <si>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</si>
  <si>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</si>
  <si>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</si>
  <si>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</si>
  <si>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</si>
  <si>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</si>
  <si>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</si>
  <si>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</si>
  <si>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</si>
  <si>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</si>
  <si>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</si>
  <si>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</si>
  <si>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</si>
  <si>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</si>
  <si>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</si>
  <si>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</si>
  <si>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</si>
  <si>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</si>
  <si>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</si>
  <si>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</si>
  <si>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</si>
  <si>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</si>
  <si>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</si>
  <si>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</si>
  <si>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</si>
  <si>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</si>
  <si>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</si>
  <si>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</si>
  <si>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</si>
  <si>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</si>
  <si>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</si>
  <si>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</si>
  <si>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</si>
  <si>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</si>
  <si>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</si>
  <si>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</si>
  <si>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</si>
  <si>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</si>
  <si>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</si>
  <si>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</si>
  <si>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</si>
  <si>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</si>
  <si>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</si>
  <si>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</si>
  <si>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</si>
  <si>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</si>
  <si>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</si>
  <si>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</si>
  <si>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</si>
  <si>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</si>
  <si>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</si>
  <si>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</si>
  <si>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</si>
  <si>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</si>
  <si>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</si>
  <si>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</si>
  <si>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</si>
  <si>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</si>
  <si>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</si>
  <si>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</si>
  <si>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</si>
  <si>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</si>
  <si>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</si>
  <si>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</si>
  <si>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</si>
  <si>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</si>
  <si>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</si>
  <si>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</si>
  <si>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</si>
  <si>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</si>
  <si>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</si>
  <si>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</si>
  <si>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</si>
  <si>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</si>
  <si>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</si>
  <si>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</si>
  <si>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</si>
  <si>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</si>
  <si>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</si>
  <si>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</si>
  <si>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</si>
  <si>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</si>
  <si>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</si>
  <si>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</si>
  <si>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</si>
  <si>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</si>
  <si>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</si>
  <si>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</si>
  <si>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</si>
  <si>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</si>
  <si>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</si>
  <si>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</si>
  <si>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</si>
  <si>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</si>
  <si>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</si>
  <si>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</si>
  <si>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</si>
  <si>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</si>
  <si>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</si>
  <si>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</si>
  <si>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</si>
  <si>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</si>
  <si>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</si>
  <si>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</si>
  <si>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</si>
  <si>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</si>
  <si>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</si>
  <si>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</si>
  <si>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</si>
  <si>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</si>
  <si>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</si>
  <si>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</si>
  <si>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</si>
  <si>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</si>
  <si>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</si>
  <si>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</si>
  <si>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</si>
  <si>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</si>
  <si>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</si>
  <si>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</si>
  <si>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</si>
  <si>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</si>
  <si>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</si>
  <si>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</si>
  <si>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</si>
  <si>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</si>
  <si>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</si>
  <si>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</si>
  <si>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</si>
  <si>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</si>
  <si>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</si>
  <si>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</si>
  <si>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</si>
  <si>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</si>
  <si>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</si>
  <si>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</si>
  <si>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</si>
  <si>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</si>
  <si>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</si>
  <si>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</si>
  <si>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</si>
  <si>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</si>
  <si>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</si>
  <si>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</si>
  <si>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</si>
  <si>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</si>
  <si>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</si>
  <si>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</si>
  <si>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</si>
  <si>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</si>
  <si>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</si>
  <si>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</si>
  <si>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</si>
  <si>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</si>
  <si>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</si>
  <si>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</si>
  <si>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</si>
  <si>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</si>
  <si>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</si>
  <si>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</si>
  <si>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</si>
  <si>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</si>
  <si>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</si>
  <si>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</si>
  <si>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</si>
  <si>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</si>
  <si>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</si>
  <si>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</si>
  <si>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</si>
  <si>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</si>
  <si>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</si>
  <si>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</si>
  <si>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</si>
  <si>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</si>
  <si>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</si>
  <si>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</si>
  <si>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</si>
  <si>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</si>
  <si>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</si>
  <si>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</si>
  <si>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</si>
  <si>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</si>
  <si>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</si>
  <si>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</si>
  <si>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</si>
  <si>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</si>
  <si>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</si>
  <si>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</si>
  <si>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</si>
  <si>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</si>
  <si>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</si>
  <si>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</si>
  <si>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</si>
  <si>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</si>
  <si>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</si>
  <si>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</si>
  <si>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</si>
  <si>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</si>
  <si>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</si>
  <si>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</si>
  <si>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</si>
  <si>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</si>
  <si>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</si>
  <si>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</si>
  <si>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</si>
  <si>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</si>
  <si>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</si>
  <si>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</si>
  <si>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</si>
  <si>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</si>
  <si>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</si>
  <si>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</si>
  <si>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</si>
  <si>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</si>
  <si>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</si>
  <si>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</si>
  <si>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</si>
  <si>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</si>
  <si>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</si>
  <si>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</si>
  <si>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</si>
  <si>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</si>
  <si>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</si>
  <si>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</si>
  <si>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</si>
  <si>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</si>
  <si>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</si>
  <si>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</si>
  <si>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</si>
  <si>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</si>
  <si>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</si>
  <si>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</si>
  <si>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</si>
  <si>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</si>
  <si>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</si>
  <si>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</si>
  <si>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</si>
  <si>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</si>
  <si>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</si>
  <si>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</si>
  <si>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</si>
  <si>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</si>
  <si>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</si>
  <si>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</si>
  <si>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</si>
  <si>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</si>
  <si>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</si>
  <si>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</si>
  <si>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</si>
  <si>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</si>
  <si>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</si>
  <si>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</si>
  <si>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</si>
  <si>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</si>
  <si>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</si>
  <si>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</si>
  <si>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</si>
  <si>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</si>
  <si>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</si>
  <si>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</si>
  <si>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</si>
  <si>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</si>
  <si>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</si>
  <si>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</si>
  <si>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</si>
  <si>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</si>
  <si>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</si>
  <si>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</si>
  <si>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</si>
  <si>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</si>
  <si>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</si>
  <si>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</si>
  <si>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</si>
  <si>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</si>
  <si>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</si>
  <si>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</si>
  <si>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</si>
  <si>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</si>
  <si>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</si>
  <si>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</si>
  <si>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</si>
  <si>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</si>
  <si>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</si>
  <si>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</si>
  <si>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</si>
  <si>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</si>
  <si>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</si>
  <si>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</si>
  <si>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</si>
  <si>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</si>
  <si>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</si>
  <si>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</si>
  <si>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</si>
  <si>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</si>
  <si>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</si>
  <si>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</si>
  <si>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</si>
  <si>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</si>
  <si>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</si>
  <si>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</si>
  <si>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</si>
  <si>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</si>
  <si>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</si>
  <si>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</si>
  <si>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</si>
  <si>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</si>
  <si>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</si>
  <si>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</si>
  <si>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</si>
  <si>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</si>
  <si>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</si>
  <si>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</si>
  <si>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</si>
  <si>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</si>
  <si>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</si>
  <si>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</si>
  <si>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</si>
  <si>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</si>
  <si>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</si>
  <si>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</si>
  <si>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</si>
  <si>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</si>
  <si>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</si>
  <si>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</si>
  <si>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</si>
  <si>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</si>
  <si>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</si>
  <si>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</si>
  <si>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</si>
  <si>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</si>
  <si>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</si>
  <si>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</si>
  <si>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</si>
  <si>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</si>
  <si>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</si>
  <si>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</si>
  <si>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</si>
  <si>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</si>
  <si>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</si>
  <si>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</si>
  <si>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</si>
  <si>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</si>
  <si>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</si>
  <si>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</si>
  <si>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</si>
  <si>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</si>
  <si>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</si>
  <si>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</si>
  <si>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</si>
  <si>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</si>
  <si>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</si>
  <si>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</si>
  <si>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</si>
  <si>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</si>
  <si>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</si>
  <si>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</si>
  <si>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</si>
  <si>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</si>
  <si>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</si>
  <si>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</si>
  <si>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</si>
  <si>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</si>
  <si>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</si>
  <si>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</si>
  <si>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</si>
  <si>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</si>
  <si>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</si>
  <si>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</si>
  <si>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</si>
  <si>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</si>
  <si>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</si>
  <si>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</si>
  <si>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</si>
  <si>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</si>
  <si>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</si>
  <si>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</si>
  <si>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</si>
  <si>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</si>
  <si>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</si>
  <si>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</si>
  <si>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</si>
  <si>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</si>
  <si>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</si>
  <si>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</si>
  <si>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</si>
  <si>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</si>
  <si>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</si>
  <si>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</si>
  <si>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</si>
  <si>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</si>
  <si>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</si>
  <si>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</si>
  <si>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</si>
  <si>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</si>
  <si>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</si>
  <si>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</si>
  <si>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</si>
  <si>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</si>
  <si>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</si>
  <si>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</si>
  <si>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</si>
  <si>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</si>
  <si>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</si>
  <si>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</si>
  <si>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</si>
  <si>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</si>
  <si>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</si>
  <si>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</si>
  <si>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</si>
  <si>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</si>
  <si>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</si>
  <si>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</si>
  <si>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</si>
  <si>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</si>
  <si>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</si>
  <si>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</si>
  <si>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</si>
  <si>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</si>
  <si>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</si>
  <si>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</si>
  <si>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</si>
  <si>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</si>
  <si>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</si>
  <si>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</si>
  <si>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</si>
  <si>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</si>
  <si>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</si>
  <si>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</si>
  <si>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</si>
  <si>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</si>
  <si>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</si>
  <si>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</si>
  <si>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</si>
  <si>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</si>
  <si>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</si>
  <si>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</si>
  <si>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</si>
  <si>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</si>
  <si>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</si>
  <si>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</si>
  <si>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</si>
  <si>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</si>
  <si>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</si>
  <si>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</si>
  <si>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</si>
  <si>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</si>
  <si>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</si>
  <si>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</si>
  <si>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</si>
  <si>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</si>
  <si>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</si>
  <si>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</si>
  <si>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</si>
  <si>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</si>
  <si>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</si>
  <si>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</si>
  <si>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</si>
  <si>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</si>
  <si>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</si>
  <si>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</si>
  <si>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</si>
  <si>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</si>
  <si>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</si>
  <si>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</si>
  <si>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</si>
  <si>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</si>
  <si>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</si>
  <si>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</si>
  <si>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</si>
  <si>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</si>
  <si>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</si>
  <si>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</si>
  <si>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</si>
  <si>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</si>
  <si>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</si>
  <si>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</si>
  <si>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</si>
  <si>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</si>
  <si>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</si>
  <si>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</si>
  <si>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</si>
  <si>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</si>
  <si>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</si>
  <si>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</si>
  <si>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</si>
  <si>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</si>
  <si>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</si>
  <si>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</si>
  <si>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</si>
  <si>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</si>
  <si>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</si>
  <si>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</si>
  <si>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</si>
  <si>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</si>
  <si>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</si>
  <si>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</si>
  <si>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</si>
  <si>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</si>
  <si>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</si>
  <si>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</si>
  <si>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</si>
  <si>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</si>
  <si>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</si>
  <si>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</si>
  <si>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</si>
  <si>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</si>
  <si>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</si>
  <si>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</si>
  <si>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</si>
  <si>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</si>
  <si>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</si>
  <si>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</si>
  <si>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</si>
  <si>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</si>
  <si>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</si>
  <si>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</si>
  <si>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</si>
  <si>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</si>
  <si>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</si>
  <si>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</si>
  <si>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</si>
  <si>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</si>
  <si>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</si>
  <si>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</si>
  <si>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</si>
  <si>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</si>
  <si>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</si>
  <si>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</si>
  <si>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</si>
  <si>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</si>
  <si>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</si>
  <si>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</si>
  <si>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</si>
  <si>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</si>
  <si>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</si>
  <si>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</si>
  <si>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</si>
  <si>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</si>
  <si>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</si>
  <si>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</si>
  <si>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</si>
  <si>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</si>
  <si>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</si>
  <si>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</si>
  <si>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</si>
  <si>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</si>
  <si>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</si>
  <si>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</si>
  <si>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</si>
  <si>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</si>
  <si>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</si>
  <si>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</si>
  <si>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</si>
  <si>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</si>
  <si>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</si>
  <si>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</si>
  <si>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</si>
  <si>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</si>
  <si>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</si>
  <si>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</si>
  <si>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</si>
  <si>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</si>
  <si>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</si>
  <si>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</si>
  <si>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</si>
  <si>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</si>
  <si>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</si>
  <si>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</si>
  <si>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</si>
  <si>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</si>
  <si>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</si>
  <si>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</si>
  <si>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</si>
  <si>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</si>
  <si>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</si>
  <si>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</si>
  <si>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</si>
  <si>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</si>
  <si>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</si>
  <si>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</si>
  <si>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</si>
  <si>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</si>
  <si>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</si>
  <si>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</si>
  <si>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</si>
  <si>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</si>
  <si>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</si>
  <si>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</si>
  <si>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</si>
  <si>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</si>
  <si>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</si>
  <si>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</si>
  <si>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</si>
  <si>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</si>
  <si>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</si>
  <si>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</si>
  <si>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</si>
  <si>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</si>
  <si>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</si>
  <si>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</si>
  <si>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</si>
  <si>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</si>
  <si>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</si>
  <si>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</si>
  <si>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</si>
  <si>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</si>
  <si>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</si>
  <si>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</si>
  <si>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</si>
  <si>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</si>
  <si>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</si>
  <si>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</si>
  <si>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</si>
  <si>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</si>
  <si>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</si>
  <si>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</si>
  <si>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</si>
  <si>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</si>
  <si>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</si>
  <si>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</si>
  <si>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</si>
  <si>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</si>
  <si>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</si>
  <si>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</si>
  <si>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</si>
  <si>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</si>
  <si>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</si>
  <si>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</si>
  <si>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</si>
  <si>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</si>
  <si>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</si>
  <si>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</si>
  <si>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</si>
  <si>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</si>
  <si>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</si>
  <si>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</si>
  <si>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</si>
  <si>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</si>
  <si>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</si>
  <si>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</si>
  <si>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</si>
  <si>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</si>
  <si>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</si>
  <si>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</si>
  <si>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</si>
  <si>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</si>
  <si>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</si>
  <si>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</si>
  <si>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</si>
  <si>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</si>
  <si>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</si>
  <si>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</si>
  <si>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</si>
  <si>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</si>
  <si>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</si>
  <si>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</si>
  <si>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</si>
  <si>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</si>
  <si>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</si>
  <si>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</si>
  <si>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</si>
  <si>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</si>
  <si>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</si>
  <si>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</si>
  <si>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</si>
  <si>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</si>
  <si>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</si>
  <si>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</si>
  <si>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</si>
  <si>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</si>
  <si>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</si>
  <si>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</si>
  <si>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</si>
  <si>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</si>
  <si>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</si>
  <si>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</si>
  <si>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</si>
  <si>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</si>
  <si>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</si>
  <si>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</si>
  <si>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</si>
  <si>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</si>
  <si>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</si>
  <si>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</si>
  <si>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</si>
  <si>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</si>
  <si>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</si>
  <si>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</si>
  <si>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</si>
  <si>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</si>
  <si>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</si>
  <si>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</si>
  <si>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</si>
  <si>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</si>
  <si>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</si>
  <si>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</si>
  <si>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</si>
  <si>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</si>
  <si>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</si>
  <si>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</si>
  <si>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</si>
  <si>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</si>
  <si>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</si>
  <si>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</si>
  <si>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</si>
  <si>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</si>
  <si>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</si>
  <si>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</si>
  <si>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</si>
  <si>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</si>
  <si>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</si>
  <si>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</si>
  <si>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</si>
  <si>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</si>
  <si>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</si>
  <si>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</si>
  <si>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</si>
  <si>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</si>
  <si>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</si>
  <si>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</si>
  <si>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</si>
  <si>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</si>
  <si>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</si>
  <si>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</si>
  <si>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</si>
  <si>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</si>
  <si>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</si>
  <si>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</si>
  <si>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</si>
  <si>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</si>
  <si>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</si>
  <si>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</si>
  <si>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</si>
  <si>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</si>
  <si>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</si>
  <si>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</si>
  <si>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</si>
  <si>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</si>
  <si>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</si>
  <si>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</si>
  <si>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</si>
  <si>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</si>
  <si>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</si>
  <si>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</si>
  <si>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</si>
  <si>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</si>
  <si>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</si>
  <si>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</si>
  <si>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</si>
  <si>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</si>
  <si>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</si>
  <si>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</si>
  <si>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</si>
  <si>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</si>
  <si>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</si>
  <si>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</si>
  <si>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</si>
  <si>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</si>
  <si>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</si>
  <si>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</si>
  <si>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</si>
  <si>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</si>
  <si>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</si>
  <si>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</si>
  <si>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</si>
  <si>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</si>
  <si>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</si>
  <si>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</si>
  <si>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</si>
  <si>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</si>
  <si>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</si>
  <si>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</si>
  <si>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</si>
  <si>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</si>
  <si>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</si>
  <si>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</si>
  <si>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</si>
  <si>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</si>
  <si>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</si>
  <si>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</si>
  <si>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</si>
  <si>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</si>
  <si>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</si>
  <si>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</si>
  <si>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</si>
  <si>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</si>
  <si>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</si>
  <si>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</si>
  <si>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</si>
  <si>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</si>
  <si>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</si>
  <si>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</si>
  <si>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</si>
  <si>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</si>
  <si>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</si>
  <si>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</si>
  <si>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</si>
  <si>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</si>
  <si>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</si>
  <si>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</si>
  <si>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</si>
  <si>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</si>
  <si>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</si>
  <si>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</si>
  <si>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</si>
  <si>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</si>
  <si>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</si>
  <si>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</si>
  <si>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</si>
  <si>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</si>
  <si>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</si>
  <si>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</si>
  <si>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</si>
  <si>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</si>
  <si>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</si>
  <si>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</si>
  <si>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</si>
  <si>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</si>
  <si>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</si>
  <si>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</si>
  <si>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</si>
  <si>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</si>
  <si>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</si>
  <si>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</si>
  <si>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</si>
  <si>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</si>
  <si>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</si>
  <si>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</si>
  <si>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</si>
  <si>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</si>
  <si>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</si>
  <si>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</si>
  <si>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</si>
  <si>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</si>
  <si>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</si>
  <si>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</si>
  <si>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</si>
  <si>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</si>
  <si>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</si>
  <si>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</si>
  <si>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</si>
  <si>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</si>
  <si>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</si>
  <si>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</si>
  <si>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</si>
  <si>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</si>
  <si>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</si>
  <si>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</si>
  <si>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</si>
  <si>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</si>
  <si>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</si>
  <si>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</si>
  <si>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</si>
  <si>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</si>
  <si>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</si>
  <si>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</si>
  <si>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</si>
  <si>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</si>
  <si>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</si>
  <si>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</si>
  <si>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</si>
  <si>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</si>
  <si>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</si>
  <si>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</si>
  <si>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</si>
  <si>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</si>
  <si>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</si>
  <si>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</si>
  <si>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</si>
  <si>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</si>
  <si>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</si>
  <si>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</si>
  <si>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</si>
  <si>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</si>
  <si>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</si>
  <si>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</si>
  <si>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</si>
  <si>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</si>
  <si>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</si>
  <si>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</si>
  <si>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</si>
  <si>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</si>
  <si>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</si>
  <si>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</si>
  <si>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</si>
  <si>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</si>
  <si>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</si>
  <si>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</si>
  <si>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</si>
  <si>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</si>
  <si>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</si>
  <si>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</si>
  <si>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</si>
  <si>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</si>
  <si>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</si>
  <si>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</si>
  <si>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</si>
  <si>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</si>
  <si>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</si>
  <si>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</si>
  <si>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</si>
  <si>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</si>
  <si>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</si>
  <si>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</si>
  <si>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</si>
  <si>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</si>
  <si>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</si>
  <si>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</si>
  <si>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</si>
  <si>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</si>
  <si>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</si>
  <si>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</si>
  <si>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</si>
  <si>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</si>
  <si>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</si>
  <si>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</si>
  <si>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</si>
  <si>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</si>
  <si>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</si>
  <si>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</si>
  <si>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</si>
  <si>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</si>
  <si>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</si>
  <si>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</si>
  <si>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</si>
  <si>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</si>
  <si>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</si>
  <si>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</si>
  <si>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</si>
  <si>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</si>
  <si>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</si>
  <si>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</si>
  <si>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</si>
  <si>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</si>
  <si>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</si>
  <si>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</si>
  <si>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</si>
  <si>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</si>
  <si>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</si>
  <si>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</si>
  <si>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</si>
  <si>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</si>
  <si>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</si>
  <si>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</si>
  <si>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</si>
  <si>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</si>
  <si>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</si>
  <si>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</si>
  <si>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</si>
  <si>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</si>
  <si>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</si>
  <si>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</si>
  <si>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</si>
  <si>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</si>
  <si>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</si>
  <si>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</si>
  <si>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</si>
  <si>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</si>
  <si>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</si>
  <si>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</si>
  <si>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</si>
  <si>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</si>
  <si>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</si>
  <si>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</si>
  <si>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</si>
  <si>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</si>
  <si>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</si>
  <si>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</si>
  <si>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</si>
  <si>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</si>
  <si>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</si>
  <si>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</si>
  <si>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</si>
  <si>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</si>
  <si>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</si>
  <si>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</si>
  <si>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</si>
  <si>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</si>
  <si>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</si>
  <si>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</si>
  <si>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</si>
  <si>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</si>
  <si>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</si>
  <si>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</si>
  <si>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</si>
  <si>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</si>
  <si>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</si>
  <si>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</si>
  <si>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</si>
  <si>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</si>
  <si>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</si>
  <si>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</si>
  <si>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</si>
  <si>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</si>
  <si>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</si>
  <si>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</si>
  <si>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</si>
  <si>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</si>
  <si>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</si>
  <si>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</si>
  <si>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</si>
  <si>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</si>
  <si>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</si>
  <si>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</si>
  <si>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</si>
  <si>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</si>
  <si>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</si>
  <si>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</si>
  <si>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</si>
  <si>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</si>
  <si>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</si>
  <si>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</si>
  <si>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</si>
  <si>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</si>
  <si>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</si>
  <si>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</si>
  <si>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</si>
  <si>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</si>
  <si>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</si>
  <si>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</si>
  <si>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</si>
  <si>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</si>
  <si>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</si>
  <si>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</si>
  <si>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</si>
  <si>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</si>
  <si>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</si>
  <si>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</si>
  <si>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</si>
  <si>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</si>
  <si>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</si>
  <si>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</si>
  <si>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</si>
  <si>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</si>
  <si>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</si>
  <si>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</si>
  <si>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</si>
  <si>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</si>
  <si>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</si>
  <si>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</si>
  <si>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</si>
  <si>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</si>
  <si>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</si>
  <si>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</si>
  <si>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</si>
  <si>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</si>
  <si>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</si>
  <si>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</si>
  <si>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</si>
  <si>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</si>
  <si>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</si>
  <si>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</si>
  <si>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</si>
  <si>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</si>
  <si>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</si>
  <si>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</si>
  <si>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</si>
  <si>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</si>
  <si>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</si>
  <si>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</si>
  <si>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</si>
  <si>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</si>
  <si>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</si>
  <si>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</si>
  <si>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</si>
  <si>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</si>
  <si>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</si>
  <si>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</si>
  <si>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</si>
  <si>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</si>
  <si>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</si>
  <si>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</si>
  <si>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</si>
  <si>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</si>
  <si>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</si>
  <si>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</si>
  <si>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</si>
  <si>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</si>
  <si>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</si>
  <si>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</si>
  <si>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</si>
  <si>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</si>
  <si>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</si>
  <si>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</si>
  <si>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</si>
  <si>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</si>
  <si>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</si>
  <si>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</si>
  <si>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</si>
  <si>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</si>
  <si>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</si>
  <si>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</si>
  <si>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</si>
  <si>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</si>
  <si>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</si>
  <si>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</si>
  <si>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</si>
  <si>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</si>
  <si>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</si>
  <si>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</si>
  <si>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</si>
  <si>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</si>
  <si>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</si>
  <si>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</si>
  <si>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</si>
  <si>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</si>
  <si>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</si>
  <si>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</si>
  <si>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</si>
  <si>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</si>
  <si>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</si>
  <si>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</si>
  <si>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</si>
  <si>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</si>
  <si>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</si>
  <si>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</si>
  <si>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</si>
  <si>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</si>
  <si>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</si>
  <si>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</si>
  <si>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</si>
  <si>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</si>
  <si>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</si>
  <si>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</si>
  <si>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</si>
  <si>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</si>
  <si>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</si>
  <si>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</si>
  <si>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</si>
  <si>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</si>
  <si>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</si>
  <si>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</si>
  <si>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</si>
  <si>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</si>
  <si>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</si>
  <si>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</si>
  <si>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</si>
  <si>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</si>
  <si>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</si>
  <si>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</si>
  <si>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</si>
  <si>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</si>
  <si>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</si>
  <si>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</si>
  <si>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</si>
  <si>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</si>
  <si>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</si>
  <si>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</si>
  <si>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</si>
  <si>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</si>
  <si>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</si>
  <si>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</si>
  <si>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</si>
  <si>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</si>
  <si>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</si>
  <si>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</si>
  <si>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</si>
  <si>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</si>
  <si>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</si>
  <si>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</si>
  <si>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</si>
  <si>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</si>
  <si>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</si>
  <si>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</si>
  <si>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</si>
  <si>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</si>
  <si>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</si>
  <si>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</si>
  <si>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</si>
  <si>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</si>
  <si>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</si>
  <si>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</si>
  <si>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</si>
  <si>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</si>
  <si>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</si>
  <si>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</si>
  <si>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</si>
  <si>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</si>
  <si>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</si>
  <si>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</si>
  <si>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</si>
  <si>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</si>
  <si>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</si>
  <si>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</si>
  <si>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</si>
  <si>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</si>
  <si>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</si>
  <si>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</si>
  <si>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</si>
  <si>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</si>
  <si>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</si>
  <si>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</si>
  <si>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</si>
  <si>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</si>
  <si>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</si>
  <si>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</si>
  <si>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</si>
  <si>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</si>
  <si>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</si>
  <si>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</si>
  <si>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</si>
  <si>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</si>
  <si>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</si>
  <si>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</si>
  <si>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</si>
  <si>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</si>
  <si>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</si>
  <si>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</si>
  <si>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</si>
  <si>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</si>
  <si>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</si>
  <si>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</si>
  <si>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</si>
  <si>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</si>
  <si>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</si>
  <si>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</si>
  <si>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</si>
  <si>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</si>
  <si>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</si>
  <si>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</si>
  <si>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</si>
  <si>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</si>
  <si>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</si>
  <si>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</si>
  <si>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</si>
  <si>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</si>
  <si>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</si>
  <si>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</si>
  <si>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</si>
  <si>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</si>
  <si>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</si>
  <si>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</si>
  <si>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</si>
  <si>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</si>
  <si>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</si>
  <si>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</si>
  <si>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</si>
  <si>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</si>
  <si>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</si>
  <si>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</si>
  <si>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</si>
  <si>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</si>
  <si>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</si>
  <si>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</si>
  <si>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</si>
  <si>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</si>
  <si>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</si>
  <si>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</si>
  <si>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</si>
  <si>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</si>
  <si>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</si>
  <si>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</si>
  <si>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</si>
  <si>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</si>
  <si>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</si>
  <si>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</si>
  <si>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</si>
  <si>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</si>
  <si>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</si>
  <si>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</si>
  <si>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</si>
  <si>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</si>
  <si>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</si>
  <si>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</si>
  <si>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</si>
  <si>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</si>
  <si>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</si>
  <si>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</si>
  <si>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</si>
  <si>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</si>
  <si>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</si>
  <si>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</si>
  <si>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</si>
  <si>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</si>
  <si>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</si>
  <si>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</si>
  <si>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</si>
  <si>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</si>
  <si>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</si>
  <si>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</si>
  <si>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</si>
  <si>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</si>
  <si>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</si>
  <si>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</si>
  <si>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</si>
  <si>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</si>
  <si>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</si>
  <si>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</si>
  <si>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</si>
  <si>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</si>
  <si>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</si>
  <si>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</si>
  <si>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</si>
  <si>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</si>
  <si>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</si>
  <si>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</si>
  <si>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</si>
  <si>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</si>
  <si>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</si>
  <si>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</si>
  <si>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</si>
  <si>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</si>
  <si>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</si>
  <si>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</si>
  <si>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</si>
  <si>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</si>
  <si>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</si>
  <si>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</si>
  <si>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</si>
  <si>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</si>
  <si>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</si>
  <si>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</si>
  <si>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</si>
  <si>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</si>
  <si>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</si>
  <si>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</si>
  <si>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</si>
  <si>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</si>
  <si>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</si>
  <si>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</si>
  <si>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</si>
  <si>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</si>
  <si>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</si>
  <si>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</si>
  <si>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</si>
  <si>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</si>
  <si>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</si>
  <si>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</si>
  <si>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</si>
  <si>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</si>
  <si>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</si>
  <si>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</si>
  <si>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</si>
  <si>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</si>
  <si>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</si>
  <si>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</si>
  <si>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</si>
  <si>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</si>
  <si>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</si>
  <si>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</si>
  <si>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</si>
  <si>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</si>
  <si>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</si>
  <si>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</si>
  <si>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</si>
  <si>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</si>
  <si>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</si>
  <si>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</si>
  <si>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</si>
  <si>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</si>
  <si>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</si>
  <si>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</si>
  <si>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</si>
  <si>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</si>
  <si>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</si>
  <si>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</si>
  <si>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</si>
  <si>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</si>
  <si>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</si>
  <si>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</si>
  <si>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</si>
  <si>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</si>
  <si>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</si>
  <si>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</si>
  <si>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</si>
  <si>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</si>
  <si>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</si>
  <si>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</si>
  <si>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</si>
  <si>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</si>
  <si>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</si>
  <si>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</si>
  <si>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</si>
  <si>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</si>
  <si>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</si>
  <si>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</si>
  <si>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</si>
  <si>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</si>
  <si>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</si>
  <si>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</si>
  <si>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</si>
  <si>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</si>
  <si>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</si>
  <si>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</si>
  <si>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</si>
  <si>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</si>
  <si>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</si>
  <si>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</si>
  <si>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</si>
  <si>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</si>
  <si>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</si>
  <si>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</si>
  <si>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</si>
  <si>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</si>
  <si>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</si>
  <si>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</si>
  <si>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</si>
  <si>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</si>
  <si>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</si>
  <si>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</si>
  <si>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</si>
  <si>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</si>
  <si>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</si>
  <si>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</si>
  <si>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</si>
  <si>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</si>
  <si>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</si>
  <si>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</si>
  <si>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</si>
  <si>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</si>
  <si>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</si>
  <si>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</si>
  <si>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</si>
  <si>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</si>
  <si>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</si>
  <si>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</si>
  <si>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</si>
  <si>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</si>
  <si>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</si>
  <si>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</si>
  <si>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</si>
  <si>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</si>
  <si>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</si>
  <si>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</si>
  <si>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</si>
  <si>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</si>
  <si>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</si>
  <si>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</si>
  <si>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</si>
  <si>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</si>
  <si>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</si>
  <si>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</si>
  <si>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</si>
  <si>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</si>
  <si>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</si>
  <si>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</si>
  <si>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</si>
  <si>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</si>
  <si>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</si>
  <si>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</si>
  <si>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</si>
  <si>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</si>
  <si>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</si>
  <si>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</si>
  <si>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</si>
  <si>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</si>
  <si>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</si>
  <si>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</si>
  <si>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</si>
  <si>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</si>
  <si>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</si>
  <si>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</si>
  <si>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</si>
  <si>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</si>
  <si>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</si>
  <si>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</si>
  <si>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</si>
  <si>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</si>
  <si>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</si>
  <si>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</si>
  <si>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</si>
  <si>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</si>
  <si>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</si>
  <si>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</si>
  <si>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</si>
  <si>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</si>
  <si>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</si>
  <si>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</si>
  <si>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</si>
  <si>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</si>
  <si>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</si>
  <si>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</si>
  <si>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</si>
  <si>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</si>
  <si>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</si>
  <si>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</si>
  <si>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</si>
  <si>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</si>
  <si>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</si>
  <si>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</si>
  <si>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</si>
  <si>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</si>
  <si>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</si>
  <si>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</si>
  <si>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</si>
  <si>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</si>
  <si>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</si>
  <si>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</si>
  <si>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</si>
  <si>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</si>
  <si>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</si>
  <si>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</si>
  <si>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</si>
  <si>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</si>
  <si>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</si>
  <si>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</si>
  <si>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</si>
  <si>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</si>
  <si>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</si>
  <si>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</si>
  <si>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</si>
  <si>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</si>
  <si>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</si>
  <si>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</si>
  <si>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</si>
  <si>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</si>
  <si>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</si>
  <si>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</si>
  <si>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</si>
  <si>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</si>
  <si>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</si>
  <si>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</si>
  <si>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</si>
  <si>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</si>
  <si>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</si>
  <si>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</si>
  <si>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</si>
  <si>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</si>
  <si>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</si>
  <si>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</si>
  <si>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</si>
  <si>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</si>
  <si>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</si>
  <si>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</si>
  <si>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</si>
  <si>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</si>
  <si>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</si>
  <si>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</si>
  <si>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</si>
  <si>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</si>
  <si>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</si>
  <si>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</si>
  <si>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</si>
  <si>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</si>
  <si>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</si>
  <si>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</si>
  <si>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</si>
  <si>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</si>
  <si>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</si>
  <si>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</si>
  <si>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</si>
  <si>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</si>
  <si>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</si>
  <si>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</si>
  <si>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</si>
  <si>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</si>
  <si>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</si>
  <si>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</si>
  <si>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</si>
  <si>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</si>
  <si>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</si>
  <si>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</si>
  <si>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</si>
  <si>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</si>
  <si>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</si>
  <si>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</si>
  <si>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</si>
  <si>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</si>
  <si>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</si>
  <si>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</si>
  <si>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</si>
  <si>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</si>
  <si>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</si>
  <si>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</si>
  <si>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</si>
  <si>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</si>
  <si>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</si>
  <si>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</si>
  <si>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</si>
  <si>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</si>
  <si>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</si>
  <si>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</si>
  <si>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</si>
  <si>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</si>
  <si>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</si>
  <si>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</si>
  <si>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</si>
  <si>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</si>
  <si>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</si>
  <si>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</si>
  <si>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</si>
  <si>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</si>
  <si>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</si>
  <si>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</si>
  <si>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</si>
  <si>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</si>
  <si>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</si>
  <si>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</si>
  <si>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</si>
  <si>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</si>
  <si>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</si>
  <si>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</si>
  <si>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</si>
  <si>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</si>
  <si>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</si>
  <si>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</si>
  <si>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</si>
  <si>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</si>
  <si>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</si>
  <si>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</si>
  <si>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</si>
  <si>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</si>
  <si>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</si>
  <si>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</si>
  <si>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</si>
  <si>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</si>
  <si>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</si>
  <si>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</si>
  <si>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</si>
  <si>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</si>
  <si>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</si>
  <si>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</si>
  <si>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</si>
  <si>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</si>
  <si>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</si>
  <si>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</si>
  <si>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</si>
  <si>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</si>
  <si>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</si>
  <si>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</si>
  <si>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</si>
  <si>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</si>
  <si>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</si>
  <si>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</si>
  <si>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</si>
  <si>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</si>
  <si>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</si>
  <si>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</si>
  <si>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</si>
  <si>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</si>
  <si>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</si>
  <si>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</si>
  <si>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</si>
  <si>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</si>
  <si>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</si>
  <si>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</si>
  <si>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</si>
  <si>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</si>
  <si>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</si>
  <si>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</si>
  <si>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</si>
  <si>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</si>
  <si>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</si>
  <si>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</si>
  <si>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</si>
  <si>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</si>
  <si>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</si>
  <si>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</si>
  <si>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</si>
  <si>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</si>
  <si>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</si>
  <si>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</si>
  <si>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</si>
  <si>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</si>
  <si>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</si>
  <si>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</si>
  <si>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</si>
  <si>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</si>
  <si>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</si>
  <si>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</si>
  <si>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</si>
  <si>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</si>
  <si>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</si>
  <si>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</si>
  <si>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</si>
  <si>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</si>
  <si>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</si>
  <si>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</si>
  <si>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</si>
  <si>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</si>
  <si>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</si>
  <si>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</si>
  <si>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</si>
  <si>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</si>
  <si>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</si>
  <si>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</si>
  <si>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</si>
  <si>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</si>
  <si>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</si>
  <si>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</si>
  <si>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</si>
  <si>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</si>
  <si>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</si>
  <si>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</si>
  <si>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</si>
  <si>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</si>
  <si>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</si>
  <si>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</si>
  <si>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</si>
  <si>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</si>
  <si>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</si>
  <si>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</si>
  <si>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</si>
  <si>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</si>
  <si>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</si>
  <si>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</si>
  <si>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</si>
  <si>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</si>
  <si>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</si>
  <si>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</si>
  <si>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</si>
  <si>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</si>
  <si>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</si>
  <si>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</si>
  <si>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</si>
  <si>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</si>
  <si>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</si>
  <si>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</si>
  <si>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</si>
  <si>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</si>
  <si>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</si>
  <si>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</si>
  <si>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</si>
  <si>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</si>
  <si>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</si>
  <si>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</si>
  <si>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</si>
  <si>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</si>
  <si>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</si>
  <si>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</si>
  <si>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</si>
  <si>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</si>
  <si>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</si>
  <si>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</si>
  <si>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</si>
  <si>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</si>
  <si>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</si>
  <si>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</si>
  <si>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</si>
  <si>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</si>
  <si>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</si>
  <si>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</si>
  <si>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</si>
  <si>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</si>
  <si>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</si>
  <si>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</si>
  <si>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</si>
  <si>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</si>
  <si>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</si>
  <si>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</si>
  <si>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</si>
  <si>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</si>
  <si>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</si>
  <si>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</si>
  <si>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</si>
  <si>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</si>
  <si>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</si>
  <si>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</si>
  <si>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</si>
  <si>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</si>
  <si>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</si>
  <si>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</si>
  <si>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</si>
  <si>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</si>
  <si>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</si>
  <si>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</si>
  <si>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</si>
  <si>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</si>
  <si>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</si>
  <si>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</si>
  <si>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</si>
  <si>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</si>
  <si>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</si>
  <si>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</si>
  <si>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</si>
  <si>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</si>
  <si>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</si>
  <si>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</si>
  <si>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</si>
  <si>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</si>
  <si>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</si>
  <si>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</si>
  <si>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</si>
  <si>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</si>
  <si>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</si>
  <si>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</si>
  <si>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</si>
  <si>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</si>
  <si>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</si>
  <si>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</si>
  <si>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</si>
  <si>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</si>
  <si>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</si>
  <si>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</si>
  <si>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</si>
  <si>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</si>
  <si>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</si>
  <si>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</si>
  <si>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</si>
  <si>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</si>
  <si>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</si>
  <si>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</si>
  <si>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</si>
  <si>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</si>
  <si>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</si>
  <si>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</si>
  <si>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</si>
  <si>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</si>
  <si>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</si>
  <si>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</si>
  <si>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</si>
  <si>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</si>
  <si>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</si>
  <si>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</si>
  <si>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</si>
  <si>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</si>
  <si>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</si>
  <si>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</si>
  <si>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</si>
  <si>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</si>
  <si>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</si>
  <si>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</si>
  <si>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</si>
  <si>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</si>
  <si>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</si>
  <si>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</si>
  <si>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</si>
  <si>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</si>
  <si>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</si>
  <si>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</si>
  <si>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</si>
  <si>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</si>
  <si>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</si>
  <si>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</si>
  <si>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</si>
  <si>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</si>
  <si>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</si>
  <si>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</si>
  <si>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</si>
  <si>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</si>
  <si>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</si>
  <si>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</si>
  <si>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</si>
  <si>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</si>
  <si>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</si>
  <si>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</si>
  <si>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</si>
  <si>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</si>
  <si>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</si>
  <si>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</si>
  <si>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</si>
  <si>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</si>
  <si>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</si>
  <si>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</si>
  <si>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</si>
  <si>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</si>
  <si>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</si>
  <si>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</si>
  <si>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</si>
  <si>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</si>
  <si>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</si>
  <si>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</si>
  <si>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</si>
  <si>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</si>
  <si>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</si>
  <si>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</si>
  <si>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</si>
  <si>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</si>
  <si>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</si>
  <si>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</si>
  <si>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</si>
  <si>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</si>
  <si>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</si>
  <si>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</si>
  <si>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</si>
  <si>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</si>
  <si>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</si>
  <si>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</si>
  <si>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</si>
  <si>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</si>
  <si>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</si>
  <si>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</si>
  <si>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</si>
  <si>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</si>
  <si>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</si>
  <si>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</si>
  <si>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</si>
  <si>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</si>
  <si>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</si>
  <si>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</si>
  <si>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</si>
  <si>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</si>
  <si>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</si>
  <si>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</si>
  <si>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</si>
  <si>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</si>
  <si>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</si>
  <si>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</si>
  <si>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</si>
  <si>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</si>
  <si>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</si>
  <si>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</si>
  <si>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</si>
  <si>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</si>
  <si>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</si>
  <si>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</si>
  <si>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</si>
  <si>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</si>
  <si>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</si>
  <si>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</si>
  <si>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</si>
  <si>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</si>
  <si>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</si>
  <si>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</si>
  <si>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</si>
  <si>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</si>
  <si>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</si>
  <si>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</si>
  <si>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</si>
  <si>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</si>
  <si>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</si>
  <si>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</si>
  <si>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</si>
  <si>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</si>
  <si>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</si>
  <si>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</si>
  <si>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</si>
  <si>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</si>
  <si>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</si>
  <si>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</si>
  <si>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</si>
  <si>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</si>
  <si>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</si>
  <si>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</si>
  <si>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</si>
  <si>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</si>
  <si>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</si>
  <si>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</si>
  <si>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</si>
  <si>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</si>
  <si>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</si>
  <si>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</si>
  <si>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</si>
  <si>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</si>
  <si>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</si>
  <si>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</si>
  <si>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</si>
  <si>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</si>
  <si>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</si>
  <si>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</si>
  <si>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</si>
  <si>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</si>
  <si>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</si>
  <si>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</si>
  <si>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</si>
  <si>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</si>
  <si>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</si>
  <si>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</si>
  <si>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</si>
  <si>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</si>
  <si>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</si>
  <si>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</si>
  <si>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</si>
  <si>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</si>
  <si>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</si>
  <si>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</si>
  <si>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</si>
  <si>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</si>
  <si>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</si>
  <si>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</si>
  <si>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</si>
  <si>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</si>
  <si>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</si>
  <si>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</si>
  <si>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</si>
  <si>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</si>
  <si>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</si>
  <si>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</si>
  <si>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</si>
  <si>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</si>
  <si>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</si>
  <si>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</si>
  <si>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</si>
  <si>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</si>
  <si>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</si>
  <si>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</si>
  <si>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</si>
  <si>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</si>
  <si>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</si>
  <si>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</si>
  <si>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</si>
  <si>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</si>
  <si>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</si>
  <si>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</si>
  <si>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</si>
  <si>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</si>
  <si>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</si>
  <si>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</si>
  <si>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</si>
  <si>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</si>
  <si>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</si>
  <si>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</si>
  <si>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</si>
  <si>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</si>
  <si>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</si>
  <si>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</si>
  <si>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</si>
  <si>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</si>
  <si>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</si>
  <si>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</si>
  <si>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</si>
  <si>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</si>
  <si>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</si>
  <si>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</si>
  <si>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</si>
  <si>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</si>
  <si>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</si>
  <si>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</si>
  <si>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</si>
  <si>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</si>
  <si>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</si>
  <si>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</si>
  <si>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</si>
  <si>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</si>
  <si>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</si>
  <si>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</si>
  <si>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</si>
  <si>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</si>
  <si>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</si>
  <si>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</si>
  <si>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</si>
  <si>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</si>
  <si>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</si>
  <si>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</si>
  <si>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</si>
  <si>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</si>
  <si>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</si>
  <si>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</si>
  <si>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</si>
  <si>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</si>
  <si>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</si>
  <si>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</si>
  <si>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</si>
  <si>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</si>
  <si>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</si>
  <si>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</si>
  <si>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</si>
  <si>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</si>
  <si>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</si>
  <si>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</si>
  <si>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</si>
  <si>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</si>
  <si>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</si>
  <si>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</si>
  <si>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</si>
  <si>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</si>
  <si>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</si>
  <si>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</si>
  <si>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</si>
  <si>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</si>
  <si>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</si>
  <si>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</si>
  <si>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</si>
  <si>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</si>
  <si>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</si>
  <si>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</si>
  <si>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</si>
  <si>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</si>
  <si>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</si>
  <si>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</si>
  <si>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</si>
  <si>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</si>
  <si>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</si>
  <si>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</si>
  <si>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</si>
  <si>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</si>
  <si>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</si>
  <si>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</si>
  <si>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</si>
  <si>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</si>
  <si>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</si>
  <si>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</si>
  <si>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</si>
  <si>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</si>
  <si>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</si>
  <si>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</si>
  <si>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</si>
  <si>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</si>
  <si>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</si>
  <si>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</si>
  <si>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</si>
  <si>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</si>
  <si>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</si>
  <si>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</si>
  <si>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</si>
  <si>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</si>
  <si>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</si>
  <si>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</si>
  <si>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</si>
  <si>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</si>
  <si>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</si>
  <si>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</si>
  <si>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</si>
  <si>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</si>
  <si>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</si>
  <si>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</si>
  <si>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</si>
  <si>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</si>
  <si>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</si>
  <si>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</si>
  <si>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</si>
  <si>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</si>
  <si>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</si>
  <si>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</si>
  <si>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</si>
  <si>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</si>
  <si>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</si>
  <si>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</si>
  <si>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</si>
  <si>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</si>
  <si>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</si>
  <si>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</si>
  <si>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</si>
  <si>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</si>
  <si>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</si>
  <si>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</si>
  <si>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</si>
  <si>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</si>
  <si>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</si>
  <si>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</si>
  <si>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</si>
  <si>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</si>
  <si>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</si>
  <si>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</si>
  <si>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</si>
  <si>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</si>
  <si>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</si>
  <si>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</si>
  <si>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</si>
  <si>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</si>
  <si>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</si>
  <si>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</si>
  <si>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</si>
  <si>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</si>
  <si>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</si>
  <si>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</si>
  <si>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</si>
  <si>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</si>
  <si>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</si>
  <si>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</si>
  <si>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</si>
  <si>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</si>
  <si>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</si>
  <si>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</si>
  <si>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</si>
  <si>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</si>
  <si>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</si>
  <si>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</si>
  <si>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</si>
  <si>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</si>
  <si>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</si>
  <si>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</si>
  <si>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</si>
  <si>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</si>
  <si>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</si>
  <si>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</si>
  <si>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</si>
  <si>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</si>
  <si>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</si>
  <si>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</si>
  <si>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</si>
  <si>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</si>
  <si>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</si>
  <si>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</si>
  <si>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</si>
  <si>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</si>
  <si>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</si>
  <si>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</si>
  <si>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</si>
  <si>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</si>
  <si>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</si>
  <si>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</si>
  <si>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</si>
  <si>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</si>
  <si>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</si>
  <si>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</si>
  <si>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</si>
  <si>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</si>
  <si>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</si>
  <si>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</si>
  <si>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</si>
  <si>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</si>
  <si>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</si>
  <si>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</si>
  <si>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</si>
  <si>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</si>
  <si>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</si>
  <si>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</si>
  <si>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</si>
  <si>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</si>
  <si>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</si>
  <si>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</si>
  <si>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</si>
  <si>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</si>
  <si>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</si>
  <si>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</si>
  <si>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</si>
  <si>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</si>
  <si>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</si>
  <si>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</si>
  <si>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</si>
  <si>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</si>
  <si>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</si>
  <si>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</si>
  <si>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</si>
  <si>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</si>
  <si>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</si>
  <si>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</si>
  <si>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</si>
  <si>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</si>
  <si>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</si>
  <si>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</si>
  <si>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</si>
  <si>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</si>
  <si>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</si>
  <si>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</si>
  <si>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</si>
  <si>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</si>
  <si>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</si>
  <si>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</si>
  <si>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</si>
  <si>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</si>
  <si>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</si>
  <si>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</si>
  <si>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</si>
  <si>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</si>
  <si>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</si>
  <si>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</si>
  <si>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</si>
  <si>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</si>
  <si>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</si>
  <si>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</si>
  <si>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</si>
  <si>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</si>
  <si>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</si>
  <si>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</si>
  <si>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</si>
  <si>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</si>
  <si>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</si>
  <si>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</si>
  <si>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</si>
  <si>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</si>
  <si>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</si>
  <si>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</si>
  <si>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</si>
  <si>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</si>
  <si>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</si>
  <si>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</si>
  <si>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</si>
  <si>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</si>
  <si>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</si>
  <si>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</si>
  <si>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</si>
  <si>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</si>
  <si>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</si>
  <si>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</si>
  <si>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</si>
  <si>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</si>
  <si>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</si>
  <si>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</si>
  <si>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</si>
  <si>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</si>
  <si>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</si>
  <si>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</si>
  <si>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</si>
  <si>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</si>
  <si>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</si>
  <si>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</si>
  <si>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</si>
  <si>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</si>
  <si>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</si>
  <si>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</si>
  <si>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</si>
  <si>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</si>
  <si>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</si>
  <si>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</si>
  <si>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</si>
  <si>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</si>
  <si>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</si>
  <si>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</si>
  <si>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</si>
  <si>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</si>
  <si>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</si>
  <si>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</si>
  <si>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</si>
  <si>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</si>
  <si>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</si>
  <si>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</si>
  <si>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</si>
  <si>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</si>
  <si>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</si>
  <si>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</si>
  <si>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</si>
  <si>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</si>
  <si>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</si>
  <si>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</si>
  <si>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</si>
  <si>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</si>
  <si>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</si>
  <si>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</si>
  <si>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</si>
  <si>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</si>
  <si>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</si>
  <si>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</si>
  <si>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</si>
  <si>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</si>
  <si>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</si>
  <si>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</si>
  <si>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</si>
  <si>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</si>
  <si>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</si>
  <si>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</si>
  <si>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</si>
  <si>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</si>
  <si>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</si>
  <si>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</si>
  <si>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</si>
  <si>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</si>
  <si>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</si>
  <si>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</si>
  <si>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</si>
  <si>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</si>
  <si>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</si>
  <si>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</si>
  <si>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</si>
  <si>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</si>
  <si>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</si>
  <si>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</si>
  <si>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</si>
  <si>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</si>
  <si>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</si>
  <si>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</si>
  <si>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</si>
  <si>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</si>
  <si>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</si>
  <si>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</si>
  <si>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</si>
  <si>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</si>
  <si>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</si>
  <si>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</si>
  <si>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</si>
  <si>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</si>
  <si>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</si>
  <si>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</si>
  <si>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</si>
  <si>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</si>
  <si>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</si>
  <si>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</si>
  <si>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</si>
  <si>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</si>
  <si>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</si>
  <si>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</si>
  <si>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</si>
  <si>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</si>
  <si>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</si>
  <si>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</si>
  <si>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</si>
  <si>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</si>
  <si>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</si>
  <si>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</si>
  <si>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</si>
  <si>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</si>
  <si>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</si>
  <si>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</si>
  <si>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</si>
  <si>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</si>
  <si>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</si>
  <si>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</si>
  <si>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</si>
  <si>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</si>
  <si>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</si>
  <si>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</si>
  <si>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</si>
  <si>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</si>
  <si>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</si>
  <si>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</si>
  <si>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</si>
  <si>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</si>
  <si>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</si>
  <si>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</si>
  <si>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</si>
  <si>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</si>
  <si>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</si>
  <si>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</si>
  <si>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</si>
  <si>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</si>
  <si>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</si>
  <si>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</si>
  <si>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</si>
  <si>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</si>
  <si>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</si>
  <si>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</si>
  <si>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</si>
  <si>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</si>
  <si>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</si>
  <si>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</si>
  <si>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</si>
  <si>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</si>
  <si>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</si>
  <si>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</si>
  <si>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</si>
  <si>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</si>
  <si>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</si>
  <si>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</si>
  <si>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</si>
  <si>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</si>
  <si>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</si>
  <si>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</si>
  <si>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</si>
  <si>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</si>
  <si>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</si>
  <si>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</si>
  <si>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</si>
  <si>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</si>
  <si>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</si>
  <si>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</si>
  <si>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</si>
  <si>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</si>
  <si>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</si>
  <si>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</si>
  <si>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</si>
  <si>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</si>
  <si>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</si>
  <si>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</si>
  <si>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</si>
  <si>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</si>
  <si>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</si>
  <si>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</si>
  <si>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</si>
  <si>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</si>
  <si>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</si>
  <si>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</si>
  <si>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</si>
  <si>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</si>
  <si>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</si>
  <si>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</si>
  <si>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</si>
  <si>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</si>
  <si>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</si>
  <si>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</si>
  <si>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</si>
  <si>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</si>
  <si>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</si>
  <si>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</si>
  <si>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</si>
  <si>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</si>
  <si>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</si>
  <si>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</si>
  <si>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</si>
  <si>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</si>
  <si>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</si>
  <si>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</si>
  <si>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</si>
  <si>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</si>
  <si>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</si>
  <si>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</si>
  <si>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</si>
  <si>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</si>
  <si>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</si>
  <si>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</si>
  <si>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</si>
  <si>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</si>
  <si>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</si>
  <si>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</si>
  <si>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</si>
  <si>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</si>
  <si>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</si>
  <si>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</si>
  <si>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</si>
  <si>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</si>
  <si>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</si>
  <si>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</si>
  <si>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</si>
  <si>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</si>
  <si>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</si>
  <si>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</si>
  <si>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</si>
  <si>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</si>
  <si>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</si>
  <si>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</si>
  <si>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</si>
  <si>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</si>
  <si>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</si>
  <si>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</si>
  <si>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</si>
  <si>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</si>
  <si>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</si>
  <si>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</si>
  <si>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</si>
  <si>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</si>
  <si>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</si>
  <si>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</si>
  <si>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</si>
  <si>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</si>
  <si>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</si>
  <si>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</si>
  <si>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</si>
  <si>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</si>
  <si>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</si>
  <si>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</si>
  <si>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</si>
  <si>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</si>
  <si>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</si>
  <si>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</si>
  <si>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</si>
  <si>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</si>
  <si>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</si>
  <si>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</si>
  <si>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</si>
  <si>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</si>
  <si>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</si>
  <si>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</si>
  <si>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</si>
  <si>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</si>
  <si>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</si>
  <si>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</si>
  <si>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</si>
  <si>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</si>
  <si>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</si>
  <si>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</si>
  <si>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</si>
  <si>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</si>
  <si>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</si>
  <si>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</si>
  <si>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</si>
  <si>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</si>
  <si>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</si>
  <si>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</si>
  <si>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</si>
  <si>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</si>
  <si>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</si>
  <si>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</si>
  <si>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</si>
  <si>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</si>
  <si>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</si>
  <si>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</si>
  <si>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</si>
  <si>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</si>
  <si>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</si>
  <si>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</si>
  <si>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</si>
  <si>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</si>
  <si>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</si>
  <si>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</si>
  <si>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</si>
  <si>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</si>
  <si>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</si>
  <si>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</si>
  <si>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</si>
  <si>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</si>
  <si>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</si>
  <si>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</si>
  <si>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</si>
  <si>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</si>
  <si>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</si>
  <si>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</si>
  <si>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</si>
  <si>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</si>
  <si>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</si>
  <si>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</si>
  <si>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</si>
  <si>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</si>
  <si>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</si>
  <si>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</si>
  <si>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</si>
  <si>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</si>
  <si>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</si>
  <si>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</si>
  <si>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</si>
  <si>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</si>
  <si>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</si>
  <si>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</si>
  <si>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</si>
  <si>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</si>
  <si>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</si>
  <si>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</si>
  <si>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</si>
  <si>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</si>
  <si>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</si>
  <si>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</si>
  <si>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</si>
  <si>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</si>
  <si>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</si>
  <si>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</si>
  <si>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</si>
  <si>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</si>
  <si>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</si>
  <si>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</si>
  <si>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</si>
  <si>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</si>
  <si>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</si>
  <si>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</si>
  <si>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</si>
  <si>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</si>
  <si>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</si>
  <si>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</si>
  <si>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</si>
  <si>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</si>
  <si>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</si>
  <si>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</si>
  <si>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</si>
  <si>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</si>
  <si>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</si>
  <si>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</si>
  <si>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</si>
  <si>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</si>
  <si>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</si>
  <si>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</si>
  <si>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</si>
  <si>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</si>
  <si>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</si>
  <si>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</si>
  <si>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</si>
  <si>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</si>
  <si>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</si>
  <si>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</si>
  <si>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</si>
  <si>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</si>
  <si>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</si>
  <si>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</si>
  <si>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</si>
  <si>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</si>
  <si>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</si>
  <si>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</si>
  <si>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</si>
  <si>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</si>
  <si>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</si>
  <si>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</si>
  <si>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</si>
  <si>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</si>
  <si>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</si>
  <si>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</si>
  <si>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</si>
  <si>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</si>
  <si>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</si>
  <si>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</si>
  <si>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</si>
  <si>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</si>
  <si>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</si>
  <si>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</si>
  <si>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</si>
  <si>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</si>
  <si>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</si>
  <si>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</si>
  <si>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</si>
  <si>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</si>
  <si>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</si>
  <si>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</si>
  <si>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</si>
  <si>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</si>
  <si>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</si>
  <si>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</si>
  <si>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</si>
  <si>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</si>
  <si>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</si>
  <si>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</si>
  <si>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</si>
  <si>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</si>
  <si>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</si>
  <si>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</si>
  <si>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</si>
  <si>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</si>
  <si>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</si>
  <si>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</si>
  <si>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</si>
  <si>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</si>
  <si>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</si>
  <si>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</si>
  <si>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</si>
  <si>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</si>
  <si>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</si>
  <si>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</si>
  <si>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</si>
  <si>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</si>
  <si>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</si>
  <si>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</si>
  <si>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</si>
  <si>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</si>
  <si>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</si>
  <si>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</si>
  <si>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</si>
  <si>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</si>
  <si>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</si>
  <si>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</si>
  <si>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</si>
  <si>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</si>
  <si>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</si>
  <si>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</si>
  <si>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</si>
  <si>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</si>
  <si>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</si>
  <si>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</si>
  <si>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</si>
  <si>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</si>
  <si>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</si>
  <si>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</si>
  <si>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</si>
  <si>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</si>
  <si>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</si>
  <si>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</si>
  <si>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</si>
  <si>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</si>
  <si>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</si>
  <si>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</si>
  <si>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</si>
  <si>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</si>
  <si>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</si>
  <si>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</si>
  <si>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</si>
  <si>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</si>
  <si>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</si>
  <si>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</si>
  <si>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</si>
  <si>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</si>
  <si>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</si>
  <si>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</si>
  <si>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</si>
  <si>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</si>
  <si>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</si>
  <si>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</si>
  <si>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</si>
  <si>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</si>
  <si>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</si>
  <si>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</si>
  <si>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</si>
  <si>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</si>
  <si>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</si>
  <si>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</si>
  <si>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</si>
  <si>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</si>
  <si>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</si>
  <si>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</si>
  <si>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</si>
  <si>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</si>
  <si>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</si>
  <si>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</si>
  <si>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</si>
  <si>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</si>
  <si>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</si>
  <si>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</si>
  <si>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</si>
  <si>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</si>
  <si>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</si>
  <si>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</si>
  <si>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</si>
  <si>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</si>
  <si>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</si>
  <si>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</si>
  <si>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</si>
  <si>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</si>
  <si>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</si>
  <si>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</si>
  <si>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</si>
  <si>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</si>
  <si>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</si>
  <si>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</si>
  <si>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</si>
  <si>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</si>
  <si>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</si>
  <si>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</si>
  <si>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</si>
  <si>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</si>
  <si>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</si>
  <si>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</si>
  <si>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</si>
  <si>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</si>
  <si>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</si>
  <si>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</si>
  <si>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</si>
  <si>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</si>
  <si>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</si>
  <si>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</si>
  <si>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</si>
  <si>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</si>
  <si>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</si>
  <si>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</si>
  <si>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</si>
  <si>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</si>
  <si>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</si>
  <si>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</si>
  <si>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</si>
  <si>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</si>
  <si>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</si>
  <si>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</si>
  <si>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</si>
  <si>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</si>
  <si>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</si>
  <si>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</si>
  <si>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</si>
  <si>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</si>
  <si>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</si>
  <si>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</si>
  <si>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</si>
  <si>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</si>
  <si>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</si>
  <si>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</si>
  <si>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</si>
  <si>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</si>
  <si>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</si>
  <si>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</si>
  <si>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</si>
  <si>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</si>
  <si>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</si>
  <si>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</si>
  <si>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</si>
  <si>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</si>
  <si>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</si>
  <si>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</si>
  <si>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</si>
  <si>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</si>
  <si>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</si>
  <si>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</si>
  <si>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</si>
  <si>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</si>
  <si>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</si>
  <si>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</si>
  <si>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</si>
  <si>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</si>
  <si>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</si>
  <si>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</si>
  <si>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</si>
  <si>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</si>
  <si>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</si>
  <si>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</si>
  <si>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</si>
  <si>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</si>
  <si>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</si>
  <si>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</si>
  <si>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</si>
  <si>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</si>
  <si>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</si>
  <si>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</si>
  <si>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</si>
  <si>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</si>
  <si>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</si>
  <si>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</si>
  <si>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</si>
  <si>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</si>
  <si>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</si>
  <si>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</si>
  <si>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</si>
  <si>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</si>
  <si>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</si>
  <si>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</si>
  <si>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</si>
  <si>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</si>
  <si>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</si>
  <si>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</si>
  <si>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</si>
  <si>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</si>
  <si>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</si>
  <si>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</si>
  <si>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</si>
  <si>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</si>
  <si>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</si>
  <si>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</si>
  <si>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</si>
  <si>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</si>
  <si>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</si>
  <si>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</si>
  <si>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</si>
  <si>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</si>
  <si>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</si>
  <si>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</si>
  <si>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</si>
  <si>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</si>
  <si>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</si>
  <si>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</si>
  <si>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</si>
  <si>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</si>
  <si>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</si>
  <si>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</si>
  <si>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</si>
  <si>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</si>
  <si>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</si>
  <si>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</si>
  <si>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</si>
  <si>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</si>
  <si>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</si>
  <si>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</si>
  <si>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</si>
  <si>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</si>
  <si>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</si>
  <si>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</si>
  <si>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</si>
  <si>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</si>
  <si>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</si>
  <si>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</si>
  <si>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</si>
  <si>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</si>
  <si>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</si>
  <si>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</si>
  <si>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</si>
  <si>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</si>
  <si>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</si>
  <si>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</si>
  <si>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</si>
  <si>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</si>
  <si>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</si>
  <si>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</si>
  <si>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</si>
  <si>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</si>
  <si>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</si>
  <si>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</si>
  <si>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</si>
  <si>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</si>
  <si>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</si>
  <si>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</si>
  <si>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</si>
  <si>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</si>
  <si>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</si>
  <si>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</si>
  <si>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</si>
  <si>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</si>
  <si>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</si>
  <si>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</si>
  <si>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</si>
  <si>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</si>
  <si>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</si>
  <si>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</si>
  <si>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</si>
  <si>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</si>
  <si>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</si>
  <si>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</si>
  <si>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</si>
  <si>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</si>
  <si>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</si>
  <si>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</si>
  <si>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</si>
  <si>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</si>
  <si>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</si>
  <si>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</si>
  <si>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</si>
  <si>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</si>
  <si>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</si>
  <si>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</si>
  <si>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</si>
  <si>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</si>
  <si>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</si>
  <si>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</si>
  <si>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</si>
  <si>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</si>
  <si>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</si>
  <si>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</si>
  <si>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</si>
  <si>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</si>
  <si>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</si>
  <si>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</si>
  <si>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</si>
  <si>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</si>
  <si>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</si>
  <si>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</si>
  <si>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</si>
  <si>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</si>
  <si>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</si>
  <si>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</si>
  <si>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</si>
  <si>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</si>
  <si>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</si>
  <si>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</si>
  <si>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</si>
  <si>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</si>
  <si>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</si>
  <si>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</si>
  <si>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</si>
  <si>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</si>
  <si>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</si>
  <si>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</si>
  <si>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</si>
  <si>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</si>
  <si>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</si>
  <si>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</si>
  <si>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</si>
  <si>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</si>
  <si>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</si>
  <si>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</si>
  <si>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</si>
  <si>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</si>
  <si>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</si>
  <si>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</si>
  <si>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</si>
  <si>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</si>
  <si>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</si>
  <si>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</si>
  <si>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</si>
  <si>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</si>
  <si>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</si>
  <si>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</si>
  <si>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</si>
  <si>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</si>
  <si>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</si>
  <si>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</si>
  <si>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</si>
  <si>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</si>
  <si>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</si>
  <si>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</si>
  <si>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</si>
  <si>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</si>
  <si>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</si>
  <si>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</si>
  <si>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</si>
  <si>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</si>
  <si>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</si>
  <si>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</si>
  <si>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</si>
  <si>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</si>
  <si>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</si>
  <si>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</si>
  <si>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</si>
  <si>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</si>
  <si>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</si>
  <si>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</si>
  <si>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</si>
  <si>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</si>
  <si>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</si>
  <si>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</si>
  <si>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</si>
  <si>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</si>
  <si>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</si>
  <si>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</si>
  <si>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</si>
  <si>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</si>
  <si>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</si>
  <si>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</si>
  <si>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</si>
  <si>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</si>
  <si>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</si>
  <si>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</si>
  <si>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</si>
  <si>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</si>
  <si>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</si>
  <si>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</si>
  <si>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</si>
  <si>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</si>
  <si>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</si>
  <si>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</si>
  <si>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</si>
  <si>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</si>
  <si>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</si>
  <si>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</si>
  <si>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</si>
  <si>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</si>
  <si>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</si>
  <si>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</si>
  <si>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</si>
  <si>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</si>
  <si>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</si>
  <si>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</si>
  <si>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</si>
  <si>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</si>
  <si>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</si>
  <si>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</si>
  <si>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</si>
  <si>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</si>
  <si>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</si>
  <si>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</si>
  <si>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</si>
  <si>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</si>
  <si>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</si>
  <si>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</si>
  <si>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</si>
  <si>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</si>
  <si>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</si>
  <si>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</si>
  <si>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</si>
  <si>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</si>
  <si>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</si>
  <si>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</si>
  <si>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</si>
  <si>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</si>
  <si>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</si>
  <si>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</si>
  <si>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</si>
  <si>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</si>
  <si>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</si>
  <si>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</si>
  <si>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</si>
  <si>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</si>
  <si>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</si>
  <si>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</si>
  <si>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</si>
  <si>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</si>
  <si>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</si>
  <si>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</si>
  <si>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</si>
  <si>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</si>
  <si>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</si>
  <si>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</si>
  <si>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</si>
  <si>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</si>
  <si>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</si>
  <si>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</si>
  <si>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</si>
  <si>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</si>
  <si>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</si>
  <si>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</si>
  <si>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</si>
  <si>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</si>
  <si>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</si>
  <si>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</si>
  <si>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</si>
  <si>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</si>
  <si>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</si>
  <si>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</si>
  <si>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</si>
  <si>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</si>
  <si>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</si>
  <si>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</si>
  <si>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</si>
  <si>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</si>
  <si>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</si>
  <si>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</si>
  <si>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</si>
  <si>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</si>
  <si>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</si>
  <si>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</si>
  <si>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</si>
  <si>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</si>
  <si>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</si>
  <si>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</si>
  <si>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</si>
  <si>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</si>
  <si>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</si>
  <si>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</si>
  <si>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</si>
  <si>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</si>
  <si>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</si>
  <si>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</si>
  <si>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</si>
  <si>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</si>
  <si>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</si>
  <si>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</si>
  <si>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</si>
  <si>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</si>
  <si>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</si>
  <si>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</si>
  <si>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</si>
  <si>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</si>
  <si>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</si>
  <si>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</si>
  <si>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</si>
  <si>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</si>
  <si>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</si>
  <si>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</si>
  <si>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</si>
  <si>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</si>
  <si>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</si>
  <si>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</si>
  <si>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</si>
  <si>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</si>
  <si>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</si>
  <si>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</si>
  <si>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</si>
  <si>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</si>
  <si>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</si>
  <si>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</si>
  <si>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</si>
  <si>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</si>
  <si>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</si>
  <si>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</si>
  <si>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</si>
  <si>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</si>
  <si>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</si>
  <si>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</si>
  <si>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</si>
  <si>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</si>
  <si>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</si>
  <si>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</si>
  <si>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</si>
  <si>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</si>
  <si>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</si>
  <si>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</si>
  <si>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</si>
  <si>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</si>
  <si>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</si>
  <si>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</si>
  <si>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</si>
  <si>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</si>
  <si>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</si>
  <si>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</si>
  <si>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</si>
  <si>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</si>
  <si>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</si>
  <si>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</si>
  <si>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</si>
  <si>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</si>
  <si>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</si>
  <si>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</si>
  <si>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</si>
  <si>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</si>
  <si>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</si>
  <si>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</si>
  <si>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</si>
  <si>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</si>
  <si>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</si>
  <si>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</si>
  <si>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</si>
  <si>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</si>
  <si>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</si>
  <si>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</si>
  <si>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</si>
  <si>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</si>
  <si>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</si>
  <si>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</si>
  <si>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</si>
  <si>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</si>
  <si>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</si>
  <si>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</si>
  <si>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</si>
  <si>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</si>
  <si>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</si>
  <si>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</si>
  <si>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</si>
  <si>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</si>
  <si>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</si>
  <si>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</si>
  <si>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</si>
  <si>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</si>
  <si>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</si>
  <si>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</si>
  <si>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</si>
  <si>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</si>
  <si>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</si>
  <si>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</si>
  <si>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</si>
  <si>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</si>
  <si>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</si>
  <si>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</si>
  <si>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</si>
  <si>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</si>
  <si>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</si>
  <si>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</si>
  <si>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</si>
  <si>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</si>
  <si>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</si>
  <si>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</si>
  <si>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</si>
  <si>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</si>
  <si>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</si>
  <si>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</si>
  <si>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</si>
  <si>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</si>
  <si>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</si>
  <si>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</si>
  <si>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</si>
  <si>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</si>
  <si>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</si>
  <si>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</si>
  <si>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</si>
  <si>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</si>
  <si>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</si>
  <si>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</si>
  <si>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</si>
  <si>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</si>
  <si>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</si>
  <si>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</si>
  <si>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</si>
  <si>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</si>
  <si>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</si>
  <si>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</si>
  <si>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</si>
  <si>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</si>
  <si>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</si>
  <si>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</si>
  <si>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</si>
  <si>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</si>
  <si>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</si>
  <si>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</si>
  <si>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</si>
  <si>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</si>
  <si>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</si>
  <si>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</si>
  <si>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</si>
  <si>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</si>
  <si>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</si>
  <si>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</si>
  <si>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</si>
  <si>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</si>
  <si>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</si>
  <si>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</si>
  <si>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</si>
  <si>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</si>
  <si>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</si>
  <si>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</si>
  <si>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</si>
  <si>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</si>
  <si>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</si>
  <si>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</si>
  <si>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</si>
  <si>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</si>
  <si>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</si>
  <si>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</si>
  <si>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</si>
  <si>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</si>
  <si>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</si>
  <si>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</si>
  <si>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</si>
  <si>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</si>
  <si>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</si>
  <si>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</si>
  <si>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</si>
  <si>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</si>
  <si>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</si>
  <si>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</si>
  <si>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</si>
  <si>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</si>
  <si>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</si>
  <si>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</si>
  <si>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</si>
  <si>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</si>
  <si>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</si>
  <si>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</si>
  <si>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</si>
  <si>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</si>
  <si>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</si>
  <si>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</si>
  <si>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</si>
  <si>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</si>
  <si>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</si>
  <si>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</si>
  <si>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</si>
  <si>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</si>
  <si>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</si>
  <si>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</si>
  <si>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</si>
  <si>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</si>
  <si>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</si>
  <si>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</si>
  <si>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</si>
  <si>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</si>
  <si>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</si>
  <si>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</si>
  <si>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</si>
  <si>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</si>
  <si>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</si>
  <si>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</si>
  <si>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</si>
  <si>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</si>
  <si>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</si>
  <si>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</si>
  <si>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</si>
  <si>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</si>
  <si>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</si>
  <si>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</si>
  <si>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</si>
  <si>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</si>
  <si>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</si>
  <si>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</si>
  <si>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</si>
  <si>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</si>
  <si>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</si>
  <si>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</si>
  <si>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</si>
  <si>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</si>
  <si>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</si>
  <si>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</si>
  <si>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</si>
  <si>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</si>
  <si>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</si>
  <si>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</si>
  <si>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</si>
  <si>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</si>
  <si>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</si>
  <si>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</si>
  <si>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</si>
  <si>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</si>
  <si>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</si>
  <si>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</si>
  <si>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</si>
  <si>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</si>
  <si>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</si>
  <si>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</si>
  <si>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</si>
  <si>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</si>
  <si>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</si>
  <si>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</si>
  <si>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</si>
  <si>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</si>
  <si>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</si>
  <si>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</si>
  <si>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</si>
  <si>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</si>
  <si>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</si>
  <si>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</si>
  <si>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</si>
  <si>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</si>
  <si>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</si>
  <si>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</si>
  <si>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</si>
  <si>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</si>
  <si>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</si>
  <si>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</si>
  <si>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</si>
  <si>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</si>
  <si>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</si>
  <si>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</si>
  <si>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</si>
  <si>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</si>
  <si>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</si>
  <si>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</si>
  <si>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</si>
  <si>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</si>
  <si>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</si>
  <si>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</si>
  <si>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</si>
  <si>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</si>
  <si>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</si>
  <si>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</si>
  <si>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</si>
  <si>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</si>
  <si>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</si>
  <si>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</si>
  <si>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</si>
  <si>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</si>
  <si>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</si>
  <si>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</si>
  <si>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</si>
  <si>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</si>
  <si>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</si>
  <si>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</si>
  <si>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</si>
  <si>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</si>
  <si>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</si>
  <si>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</si>
  <si>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</si>
  <si>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</si>
  <si>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</si>
  <si>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</si>
  <si>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</si>
  <si>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</si>
  <si>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</si>
  <si>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</si>
  <si>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</si>
  <si>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</si>
  <si>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</si>
  <si>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</si>
  <si>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</si>
  <si>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</si>
  <si>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</si>
  <si>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</si>
  <si>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</si>
  <si>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</si>
  <si>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</si>
  <si>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</si>
  <si>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</si>
  <si>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</si>
  <si>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</si>
  <si>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</si>
  <si>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</si>
  <si>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</si>
  <si>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</si>
  <si>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</si>
  <si>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</si>
  <si>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</si>
  <si>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</si>
  <si>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</si>
  <si>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</si>
  <si>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</si>
  <si>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</si>
  <si>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</si>
  <si>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</si>
  <si>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</si>
  <si>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</si>
  <si>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</si>
  <si>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</si>
  <si>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</si>
  <si>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</si>
  <si>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</si>
  <si>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</si>
  <si>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</si>
  <si>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</si>
  <si>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</si>
  <si>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</si>
  <si>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</si>
  <si>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</si>
  <si>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</si>
  <si>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</si>
  <si>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</si>
  <si>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</si>
  <si>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</si>
  <si>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</si>
  <si>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</si>
  <si>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</si>
  <si>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</si>
  <si>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</si>
  <si>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</si>
  <si>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</si>
  <si>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</si>
  <si>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</si>
  <si>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</si>
  <si>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</si>
  <si>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</si>
  <si>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</si>
  <si>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</si>
  <si>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</si>
  <si>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</si>
  <si>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</si>
  <si>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</si>
  <si>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</si>
  <si>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</si>
  <si>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</si>
  <si>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</si>
  <si>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</si>
  <si>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</si>
  <si>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</si>
  <si>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</si>
  <si>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</si>
  <si>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</si>
  <si>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</si>
  <si>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</si>
  <si>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</si>
  <si>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</si>
  <si>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</si>
  <si>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</si>
  <si>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</si>
  <si>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</si>
  <si>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</si>
  <si>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</si>
  <si>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</si>
  <si>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</si>
  <si>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</si>
  <si>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</si>
  <si>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</si>
  <si>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</si>
  <si>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</si>
  <si>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</si>
  <si>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</si>
  <si>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</si>
  <si>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</si>
  <si>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</si>
  <si>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</si>
  <si>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</si>
  <si>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</si>
  <si>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</si>
  <si>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</si>
  <si>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</si>
  <si>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</si>
  <si>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</si>
  <si>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</si>
  <si>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</si>
  <si>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</si>
  <si>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</si>
  <si>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</si>
  <si>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</si>
  <si>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</si>
  <si>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</si>
  <si>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</si>
  <si>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</si>
  <si>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</si>
  <si>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</si>
  <si>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</si>
  <si>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</si>
  <si>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</si>
  <si>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</si>
  <si>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</si>
  <si>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</si>
  <si>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</si>
  <si>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</si>
  <si>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</si>
  <si>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</si>
  <si>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</si>
  <si>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</si>
  <si>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</si>
  <si>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</si>
  <si>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</si>
  <si>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</si>
  <si>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</si>
  <si>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</si>
  <si>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</si>
  <si>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</si>
  <si>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</si>
  <si>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</si>
  <si>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</si>
  <si>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</si>
  <si>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</si>
  <si>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</si>
  <si>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</si>
  <si>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</si>
  <si>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</si>
  <si>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</si>
  <si>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</si>
  <si>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</si>
  <si>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</si>
  <si>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</si>
  <si>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</si>
  <si>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</si>
  <si>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</si>
  <si>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</si>
  <si>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</si>
  <si>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</si>
  <si>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</si>
  <si>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</si>
  <si>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</si>
  <si>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</si>
  <si>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</si>
  <si>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</si>
  <si>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</si>
  <si>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</si>
  <si>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</si>
  <si>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</si>
  <si>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</si>
  <si>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</si>
  <si>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</si>
  <si>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</si>
  <si>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</si>
  <si>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</si>
  <si>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</si>
  <si>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</si>
  <si>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</si>
  <si>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</si>
  <si>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</si>
  <si>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</si>
  <si>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</si>
  <si>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</si>
  <si>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</si>
  <si>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</si>
  <si>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</si>
  <si>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</si>
  <si>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</si>
  <si>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</si>
  <si>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</si>
  <si>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</si>
  <si>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</si>
  <si>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</si>
  <si>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</si>
  <si>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</si>
  <si>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</si>
  <si>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</si>
  <si>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</si>
  <si>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</si>
  <si>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</si>
  <si>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</si>
  <si>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</si>
  <si>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</si>
  <si>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</si>
  <si>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</si>
  <si>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</si>
  <si>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</si>
  <si>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</si>
  <si>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</si>
  <si>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</si>
  <si>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</si>
  <si>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</si>
  <si>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</si>
  <si>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</si>
  <si>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</si>
  <si>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</si>
  <si>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</si>
  <si>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</si>
  <si>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</si>
  <si>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</si>
  <si>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</si>
  <si>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</si>
  <si>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</si>
  <si>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</si>
  <si>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</si>
  <si>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</si>
  <si>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</si>
  <si>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</si>
  <si>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</si>
  <si>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</si>
  <si>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</si>
  <si>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</si>
  <si>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</si>
  <si>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</si>
  <si>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</si>
  <si>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</si>
  <si>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</si>
  <si>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</si>
  <si>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</si>
  <si>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</si>
  <si>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</si>
  <si>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</si>
  <si>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</si>
  <si>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</si>
  <si>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</si>
  <si>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</si>
  <si>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</si>
  <si>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</si>
  <si>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</si>
  <si>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</si>
  <si>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</si>
  <si>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</si>
  <si>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</si>
  <si>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</si>
  <si>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</si>
  <si>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</si>
  <si>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</si>
  <si>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</si>
  <si>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</si>
  <si>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</si>
  <si>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</si>
  <si>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</si>
  <si>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</si>
  <si>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</si>
  <si>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</si>
  <si>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</si>
  <si>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</si>
  <si>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</si>
  <si>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</si>
  <si>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</si>
  <si>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</si>
  <si>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</si>
  <si>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</si>
  <si>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</si>
  <si>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</si>
  <si>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</si>
  <si>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</si>
  <si>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</si>
  <si>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</si>
  <si>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</si>
  <si>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</si>
  <si>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</si>
  <si>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</si>
  <si>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</si>
  <si>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</si>
  <si>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</si>
  <si>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</si>
  <si>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</si>
  <si>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</si>
  <si>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</si>
  <si>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</si>
  <si>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</si>
  <si>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</si>
  <si>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</si>
  <si>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</si>
  <si>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</si>
  <si>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</si>
  <si>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</si>
  <si>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</si>
  <si>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</si>
  <si>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</si>
  <si>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</si>
  <si>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</si>
  <si>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</si>
  <si>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</si>
  <si>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</si>
  <si>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</si>
  <si>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</si>
  <si>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</si>
  <si>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</si>
  <si>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</si>
  <si>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</si>
  <si>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</si>
  <si>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</si>
  <si>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</si>
  <si>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</si>
  <si>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</si>
  <si>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</si>
  <si>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</si>
  <si>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</si>
  <si>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</si>
  <si>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</si>
  <si>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</si>
  <si>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</si>
  <si>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</si>
  <si>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</si>
  <si>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</si>
  <si>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</si>
  <si>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</si>
  <si>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</si>
  <si>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</si>
  <si>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</si>
  <si>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</si>
  <si>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</si>
  <si>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</si>
  <si>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</si>
  <si>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</si>
  <si>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</si>
  <si>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</si>
  <si>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</si>
  <si>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</si>
  <si>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</si>
  <si>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</si>
  <si>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</si>
  <si>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</si>
  <si>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</si>
  <si>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</si>
  <si>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</si>
  <si>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</si>
  <si>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</si>
  <si>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</si>
  <si>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</si>
  <si>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</si>
  <si>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</si>
  <si>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</si>
  <si>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</si>
  <si>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</si>
  <si>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</si>
  <si>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</si>
  <si>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</si>
  <si>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</si>
  <si>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</si>
  <si>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</si>
  <si>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</si>
  <si>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</si>
  <si>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</si>
  <si>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</si>
  <si>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</si>
  <si>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</si>
  <si>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</si>
  <si>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</si>
  <si>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</si>
  <si>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</si>
  <si>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</si>
  <si>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</si>
  <si>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</si>
  <si>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</si>
  <si>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</si>
  <si>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</si>
  <si>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</si>
  <si>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</si>
  <si>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</si>
  <si>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</si>
  <si>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</si>
  <si>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</si>
  <si>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</si>
  <si>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</si>
  <si>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</si>
  <si>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</si>
  <si>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</si>
  <si>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</si>
  <si>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</si>
  <si>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</si>
  <si>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</si>
  <si>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</si>
  <si>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</si>
  <si>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</si>
  <si>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</si>
  <si>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</si>
  <si>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</si>
  <si>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</si>
  <si>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</si>
  <si>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</si>
  <si>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</si>
  <si>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</si>
  <si>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</si>
  <si>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</si>
  <si>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</si>
  <si>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</si>
  <si>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</si>
  <si>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</si>
  <si>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</si>
  <si>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</si>
  <si>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</si>
  <si>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</si>
  <si>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</si>
  <si>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</si>
  <si>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</si>
  <si>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</si>
  <si>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</si>
  <si>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</si>
  <si>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</si>
  <si>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</si>
  <si>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</si>
  <si>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</si>
  <si>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</si>
  <si>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</si>
  <si>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</si>
  <si>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</si>
  <si>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</si>
  <si>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</si>
  <si>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</si>
  <si>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</si>
  <si>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</si>
  <si>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</si>
  <si>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</si>
  <si>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</si>
  <si>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</si>
  <si>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</si>
  <si>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</si>
  <si>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</si>
  <si>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</si>
  <si>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</si>
  <si>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</si>
  <si>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</si>
  <si>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</si>
  <si>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</si>
  <si>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</si>
  <si>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</si>
  <si>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</si>
  <si>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</si>
  <si>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</si>
  <si>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</si>
  <si>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</si>
  <si>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</si>
  <si>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</si>
  <si>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</si>
  <si>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</si>
  <si>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</si>
  <si>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</si>
  <si>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</si>
  <si>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</si>
  <si>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</si>
  <si>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</si>
  <si>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</si>
  <si>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</si>
  <si>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</si>
  <si>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</si>
  <si>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</si>
  <si>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</si>
  <si>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</si>
  <si>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</si>
  <si>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</si>
  <si>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</si>
  <si>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</si>
  <si>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</si>
  <si>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</si>
  <si>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</si>
  <si>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</si>
  <si>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</si>
  <si>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</si>
  <si>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</si>
  <si>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</si>
  <si>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</si>
  <si>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</si>
  <si>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</si>
  <si>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</si>
  <si>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</si>
  <si>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</si>
  <si>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</si>
  <si>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</si>
  <si>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</si>
  <si>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</si>
  <si>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</si>
  <si>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</si>
  <si>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</si>
  <si>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</si>
  <si>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</si>
  <si>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</si>
  <si>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</si>
  <si>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</si>
  <si>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</si>
  <si>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</si>
  <si>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</si>
  <si>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</si>
  <si>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</si>
  <si>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</si>
  <si>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</si>
  <si>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</si>
  <si>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</si>
  <si>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</si>
  <si>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</si>
  <si>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</si>
  <si>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</si>
  <si>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</si>
  <si>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</si>
  <si>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</si>
  <si>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</si>
  <si>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</si>
  <si>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</si>
  <si>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</si>
  <si>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</si>
  <si>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</si>
  <si>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</si>
  <si>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</si>
  <si>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</si>
  <si>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</si>
  <si>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</si>
  <si>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</si>
  <si>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</si>
  <si>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</si>
  <si>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</si>
  <si>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</si>
  <si>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</si>
  <si>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</si>
  <si>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</si>
  <si>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</si>
  <si>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</si>
  <si>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</si>
  <si>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</si>
  <si>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</si>
  <si>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</si>
  <si>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</si>
  <si>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</si>
  <si>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</si>
  <si>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</si>
  <si>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</si>
  <si>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</si>
  <si>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</si>
  <si>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</si>
  <si>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</si>
  <si>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</si>
  <si>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</si>
  <si>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</si>
  <si>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</si>
  <si>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</si>
  <si>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</si>
  <si>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</si>
  <si>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</si>
  <si>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</si>
  <si>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</si>
  <si>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</si>
  <si>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</si>
  <si>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</si>
  <si>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</si>
  <si>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</si>
  <si>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</si>
  <si>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</si>
  <si>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</si>
  <si>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</si>
  <si>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</si>
  <si>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</si>
  <si>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</si>
  <si>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</si>
  <si>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</si>
  <si>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</si>
  <si>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</si>
  <si>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</si>
  <si>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</si>
  <si>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</si>
  <si>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</si>
  <si>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</si>
  <si>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</si>
  <si>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</si>
  <si>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</si>
  <si>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</si>
  <si>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</si>
  <si>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</si>
  <si>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</si>
  <si>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</si>
  <si>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</si>
  <si>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</si>
  <si>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</si>
  <si>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</si>
  <si>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</si>
  <si>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</si>
  <si>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</si>
  <si>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</si>
  <si>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</si>
  <si>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</si>
  <si>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</si>
  <si>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</si>
  <si>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</si>
  <si>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</si>
  <si>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</si>
  <si>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</si>
  <si>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</si>
  <si>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</si>
  <si>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</si>
  <si>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</si>
  <si>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</si>
  <si>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</si>
  <si>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</si>
  <si>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</si>
  <si>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</si>
  <si>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</si>
  <si>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</si>
  <si>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</si>
  <si>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</si>
  <si>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</si>
  <si>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</si>
  <si>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</si>
  <si>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</si>
  <si>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</si>
  <si>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</si>
  <si>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</si>
  <si>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</si>
  <si>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</si>
  <si>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</si>
  <si>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</si>
  <si>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</si>
  <si>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</si>
  <si>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</si>
  <si>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</si>
  <si>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</si>
  <si>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</si>
  <si>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</si>
  <si>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</si>
  <si>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</si>
  <si>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</si>
  <si>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</si>
  <si>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</si>
  <si>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</si>
  <si>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</si>
  <si>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</si>
  <si>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</si>
  <si>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</si>
  <si>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</si>
  <si>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</si>
  <si>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</si>
  <si>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</si>
  <si>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</si>
  <si>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</si>
  <si>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</si>
  <si>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</si>
  <si>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</si>
  <si>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</si>
  <si>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</si>
  <si>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</si>
  <si>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</si>
  <si>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</si>
  <si>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</si>
  <si>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</si>
  <si>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</si>
  <si>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</si>
  <si>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</si>
  <si>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</si>
  <si>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</si>
  <si>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</si>
  <si>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</si>
  <si>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</si>
  <si>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</si>
  <si>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</si>
  <si>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</si>
  <si>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</si>
  <si>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</si>
  <si>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</si>
  <si>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</si>
  <si>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</si>
  <si>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</si>
  <si>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</si>
  <si>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</si>
  <si>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</si>
  <si>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</si>
  <si>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</si>
  <si>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</si>
  <si>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</si>
  <si>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</si>
  <si>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</si>
  <si>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</si>
  <si>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</si>
  <si>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</si>
  <si>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</si>
  <si>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</si>
  <si>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</si>
  <si>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</si>
  <si>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</si>
  <si>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</si>
  <si>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</si>
  <si>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</si>
  <si>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</si>
  <si>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</si>
  <si>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</si>
  <si>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</si>
  <si>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</si>
  <si>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</si>
  <si>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</si>
  <si>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</si>
  <si>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</si>
  <si>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</si>
  <si>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</si>
  <si>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</si>
  <si>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</si>
  <si>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</si>
  <si>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</si>
  <si>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</si>
  <si>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</si>
  <si>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</si>
  <si>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</si>
  <si>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</si>
  <si>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</si>
  <si>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</si>
  <si>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</si>
  <si>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</si>
  <si>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</si>
  <si>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</si>
  <si>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</si>
  <si>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</si>
  <si>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</si>
  <si>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</si>
  <si>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</si>
  <si>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</si>
  <si>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</si>
  <si>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</si>
  <si>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</si>
  <si>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</si>
  <si>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</si>
  <si>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</si>
  <si>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</si>
  <si>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</si>
  <si>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</si>
  <si>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</si>
  <si>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</si>
  <si>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</si>
  <si>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</si>
  <si>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</si>
  <si>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</si>
  <si>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</si>
  <si>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</si>
  <si>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</si>
  <si>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</si>
  <si>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</si>
  <si>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</si>
  <si>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</si>
  <si>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</si>
  <si>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</si>
  <si>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</si>
  <si>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</si>
  <si>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</si>
  <si>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</si>
  <si>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</si>
  <si>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</si>
  <si>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</si>
  <si>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</si>
  <si>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</si>
  <si>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</si>
  <si>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</si>
  <si>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</si>
  <si>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</si>
  <si>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</si>
  <si>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</si>
  <si>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</si>
  <si>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</si>
  <si>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</si>
  <si>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</si>
  <si>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</si>
  <si>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</si>
  <si>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</si>
  <si>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</si>
  <si>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</si>
  <si>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</si>
  <si>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</si>
  <si>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</si>
  <si>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</si>
  <si>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</si>
  <si>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</si>
  <si>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</si>
  <si>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</si>
  <si>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</si>
  <si>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</si>
  <si>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</si>
  <si>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</si>
  <si>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</si>
  <si>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</si>
  <si>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</si>
  <si>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</si>
  <si>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</si>
  <si>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</si>
  <si>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</si>
  <si>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</si>
  <si>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</si>
  <si>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</si>
  <si>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</si>
  <si>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</si>
  <si>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</si>
  <si>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</si>
  <si>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</si>
  <si>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</si>
  <si>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</si>
  <si>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</si>
  <si>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</si>
  <si>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</si>
  <si>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</si>
  <si>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</si>
  <si>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</si>
  <si>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</si>
  <si>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</si>
  <si>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</si>
  <si>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</si>
  <si>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</si>
  <si>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</si>
  <si>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</si>
  <si>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</si>
  <si>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</si>
  <si>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</si>
  <si>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</si>
  <si>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</si>
  <si>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</si>
  <si>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</si>
  <si>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</si>
  <si>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</si>
  <si>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</si>
  <si>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</si>
  <si>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</si>
  <si>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</si>
  <si>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</si>
  <si>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</si>
  <si>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</si>
  <si>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</si>
  <si>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</si>
  <si>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</si>
  <si>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</si>
  <si>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</si>
  <si>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</si>
  <si>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</si>
  <si>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</si>
  <si>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</si>
  <si>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</si>
  <si>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</si>
  <si>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</si>
  <si>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</si>
  <si>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</si>
  <si>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</si>
  <si>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</si>
  <si>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</si>
  <si>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</si>
  <si>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</si>
  <si>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</si>
  <si>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</si>
  <si>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</si>
  <si>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</si>
  <si>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</si>
  <si>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</si>
  <si>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</si>
  <si>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</si>
  <si>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</si>
  <si>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</si>
  <si>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</si>
  <si>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</si>
  <si>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</si>
  <si>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</si>
  <si>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</si>
  <si>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</si>
  <si>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</si>
  <si>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</si>
  <si>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</si>
  <si>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</si>
  <si>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</si>
  <si>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</si>
  <si>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</si>
  <si>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</si>
  <si>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</si>
  <si>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</si>
  <si>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</si>
  <si>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</si>
  <si>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</si>
  <si>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</si>
  <si>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</si>
  <si>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</si>
  <si>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</si>
  <si>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</si>
  <si>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</si>
  <si>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</si>
  <si>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</si>
  <si>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</si>
  <si>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</si>
  <si>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</si>
  <si>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</si>
  <si>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</si>
  <si>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</si>
  <si>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</si>
  <si>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</si>
  <si>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</si>
  <si>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</si>
  <si>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</si>
  <si>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</si>
  <si>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</si>
  <si>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</si>
  <si>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</si>
  <si>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</si>
  <si>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</si>
  <si>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</si>
  <si>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</si>
  <si>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</si>
  <si>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</si>
  <si>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</si>
  <si>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</si>
  <si>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</si>
  <si>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</si>
  <si>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</si>
  <si>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</si>
  <si>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</si>
  <si>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</si>
  <si>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</si>
  <si>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</si>
  <si>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</si>
  <si>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</si>
  <si>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</si>
  <si>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</si>
  <si>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</si>
  <si>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</si>
  <si>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</si>
  <si>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</si>
  <si>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</si>
  <si>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</si>
  <si>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</si>
  <si>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</si>
  <si>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</si>
  <si>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</si>
  <si>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</si>
  <si>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</si>
  <si>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</si>
  <si>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</si>
  <si>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</si>
  <si>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</si>
  <si>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</si>
  <si>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</si>
  <si>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</si>
  <si>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</si>
  <si>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</si>
  <si>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</si>
  <si>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</si>
  <si>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</si>
  <si>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</si>
  <si>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</si>
  <si>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</si>
  <si>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</si>
  <si>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</si>
  <si>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</si>
  <si>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</si>
  <si>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</si>
  <si>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</si>
  <si>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</si>
  <si>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</si>
  <si>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</si>
  <si>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</si>
  <si>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</si>
  <si>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</si>
  <si>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</si>
  <si>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</si>
  <si>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</si>
  <si>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</si>
  <si>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</si>
  <si>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</si>
  <si>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</si>
  <si>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</si>
  <si>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</si>
  <si>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</si>
  <si>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</si>
  <si>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</si>
  <si>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</si>
  <si>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</si>
  <si>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</si>
  <si>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</si>
  <si>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</si>
  <si>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</si>
  <si>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</si>
  <si>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</si>
  <si>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</si>
  <si>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</si>
  <si>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</si>
  <si>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</si>
  <si>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</si>
  <si>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</si>
  <si>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</si>
  <si>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</si>
  <si>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</si>
  <si>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</si>
  <si>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</si>
  <si>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</si>
  <si>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</si>
  <si>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</si>
  <si>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</si>
  <si>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</si>
  <si>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</si>
  <si>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</si>
  <si>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</si>
  <si>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</si>
  <si>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</si>
  <si>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</si>
  <si>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</si>
  <si>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</si>
  <si>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</si>
  <si>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</si>
  <si>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</si>
  <si>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</si>
  <si>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</si>
  <si>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</si>
  <si>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</si>
  <si>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</si>
  <si>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</si>
  <si>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</si>
  <si>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</si>
  <si>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</si>
  <si>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</si>
  <si>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</si>
  <si>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</si>
  <si>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</si>
  <si>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</si>
  <si>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</si>
  <si>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</si>
  <si>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</si>
  <si>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</si>
  <si>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</si>
  <si>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</si>
  <si>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</si>
  <si>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</si>
  <si>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</si>
  <si>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</si>
  <si>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</si>
  <si>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</si>
  <si>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</si>
  <si>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</si>
  <si>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</si>
  <si>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</si>
  <si>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</si>
  <si>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</si>
  <si>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</si>
  <si>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</si>
  <si>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</si>
  <si>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</si>
  <si>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</si>
  <si>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</si>
  <si>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</si>
  <si>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</si>
  <si>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</si>
  <si>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</si>
  <si>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</si>
  <si>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</si>
  <si>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</si>
  <si>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</si>
  <si>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</si>
  <si>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</si>
  <si>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</si>
  <si>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</si>
  <si>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</si>
  <si>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</si>
  <si>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</si>
  <si>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</si>
  <si>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</si>
  <si>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</si>
  <si>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</si>
  <si>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</si>
  <si>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</si>
  <si>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</si>
  <si>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</si>
  <si>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</si>
  <si>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</si>
  <si>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</si>
  <si>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</si>
  <si>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</si>
  <si>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</si>
  <si>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</si>
  <si>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</si>
  <si>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</si>
  <si>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</si>
  <si>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</si>
  <si>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</si>
  <si>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</si>
  <si>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</si>
  <si>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</si>
  <si>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</si>
  <si>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</si>
  <si>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</si>
  <si>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</si>
  <si>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</si>
  <si>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</si>
  <si>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</si>
  <si>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</si>
  <si>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</si>
  <si>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</si>
  <si>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</si>
  <si>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</si>
  <si>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</si>
  <si>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</si>
  <si>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</si>
  <si>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</si>
  <si>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</si>
  <si>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</si>
  <si>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</si>
  <si>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</si>
  <si>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</si>
  <si>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</si>
  <si>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</si>
  <si>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</si>
  <si>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</si>
  <si>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</si>
  <si>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</si>
  <si>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</si>
  <si>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</si>
  <si>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</si>
  <si>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</si>
  <si>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</si>
  <si>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</si>
  <si>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</si>
  <si>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</si>
  <si>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</si>
  <si>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</si>
  <si>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</si>
  <si>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</si>
  <si>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</si>
  <si>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</si>
  <si>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</si>
  <si>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</si>
  <si>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</si>
  <si>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</si>
  <si>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</si>
  <si>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</si>
  <si>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</si>
  <si>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</si>
  <si>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</si>
  <si>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</si>
  <si>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</si>
  <si>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</si>
  <si>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</si>
  <si>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</si>
  <si>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</si>
  <si>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</si>
  <si>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</si>
  <si>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</si>
  <si>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</si>
  <si>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</si>
  <si>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</si>
  <si>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</si>
  <si>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</si>
  <si>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</si>
  <si>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</si>
  <si>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</si>
  <si>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</si>
  <si>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</si>
  <si>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</si>
  <si>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</si>
  <si>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</si>
  <si>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</si>
  <si>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</si>
  <si>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</si>
  <si>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</si>
  <si>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</si>
  <si>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</si>
  <si>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</si>
  <si>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</si>
  <si>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</si>
  <si>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</si>
  <si>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</si>
  <si>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</si>
  <si>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</si>
  <si>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</si>
  <si>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</si>
  <si>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</si>
  <si>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</si>
  <si>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</si>
  <si>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</si>
  <si>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</si>
  <si>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</si>
  <si>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</si>
  <si>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</si>
  <si>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</si>
  <si>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</si>
  <si>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</si>
  <si>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</si>
  <si>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</si>
  <si>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</si>
  <si>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</si>
  <si>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</si>
  <si>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</si>
  <si>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</si>
  <si>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</si>
  <si>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</si>
  <si>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</si>
  <si>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</si>
  <si>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</si>
  <si>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</si>
  <si>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</si>
  <si>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</si>
  <si>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</si>
  <si>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</si>
  <si>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</si>
  <si>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</si>
  <si>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</si>
  <si>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</si>
  <si>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</si>
  <si>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</si>
  <si>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</si>
  <si>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</si>
  <si>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</si>
  <si>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</si>
  <si>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</si>
  <si>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</si>
  <si>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</si>
  <si>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</si>
  <si>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</si>
  <si>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</si>
  <si>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</si>
  <si>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</si>
  <si>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</si>
  <si>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</si>
  <si>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</si>
  <si>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</si>
  <si>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</si>
  <si>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</si>
  <si>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</si>
  <si>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</si>
  <si>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</si>
  <si>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</si>
  <si>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</si>
  <si>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</si>
  <si>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</si>
  <si>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</si>
  <si>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</si>
  <si>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</si>
  <si>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</si>
  <si>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</si>
  <si>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</si>
  <si>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</si>
  <si>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</si>
  <si>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</si>
  <si>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</si>
  <si>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</si>
  <si>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</si>
  <si>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</si>
  <si>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</si>
  <si>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</si>
  <si>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</si>
  <si>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</si>
  <si>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</si>
  <si>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</si>
  <si>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</si>
  <si>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</si>
  <si>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</si>
  <si>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</si>
  <si>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</si>
  <si>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</si>
  <si>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</si>
  <si>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</si>
  <si>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</si>
  <si>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</si>
  <si>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</si>
  <si>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</si>
  <si>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</si>
  <si>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</si>
  <si>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</si>
  <si>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</si>
  <si>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</si>
  <si>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</si>
  <si>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</si>
  <si>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</si>
  <si>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</si>
  <si>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</si>
  <si>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</si>
  <si>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</si>
  <si>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</si>
  <si>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</si>
  <si>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</si>
  <si>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</si>
  <si>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</si>
  <si>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</si>
  <si>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</si>
  <si>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</si>
  <si>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</si>
  <si>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</si>
  <si>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</si>
  <si>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</si>
  <si>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</si>
  <si>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</si>
  <si>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</si>
  <si>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</si>
  <si>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</si>
  <si>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</si>
  <si>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</si>
  <si>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</si>
  <si>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</si>
  <si>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</si>
  <si>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</si>
  <si>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</si>
  <si>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</si>
  <si>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</si>
  <si>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</si>
  <si>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</si>
  <si>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</si>
  <si>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</si>
  <si>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</si>
  <si>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</si>
  <si>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</si>
  <si>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</si>
  <si>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</si>
  <si>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</si>
  <si>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</si>
  <si>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</si>
  <si>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</si>
  <si>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</si>
  <si>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</si>
  <si>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</si>
  <si>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</si>
  <si>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</si>
  <si>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</si>
  <si>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</si>
  <si>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</si>
  <si>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</si>
  <si>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</si>
  <si>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</si>
  <si>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</si>
  <si>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</si>
  <si>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</si>
  <si>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</si>
  <si>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</si>
  <si>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</si>
  <si>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</si>
  <si>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</si>
  <si>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</si>
  <si>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</si>
  <si>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</si>
  <si>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</si>
  <si>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</si>
  <si>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</si>
  <si>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</si>
  <si>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</si>
  <si>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</si>
  <si>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</si>
  <si>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</si>
  <si>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</si>
  <si>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</si>
  <si>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</si>
  <si>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</si>
  <si>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</si>
  <si>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</si>
  <si>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</si>
  <si>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</si>
  <si>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</si>
  <si>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</si>
  <si>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</si>
  <si>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</si>
  <si>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</si>
  <si>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</si>
  <si>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</si>
  <si>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</si>
  <si>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</si>
  <si>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</si>
  <si>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</si>
  <si>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</si>
  <si>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</si>
  <si>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</si>
  <si>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</si>
  <si>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</si>
  <si>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</si>
  <si>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</si>
  <si>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</si>
  <si>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</si>
  <si>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</si>
  <si>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</si>
  <si>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</si>
  <si>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</si>
  <si>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</si>
  <si>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</si>
  <si>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</si>
  <si>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</si>
  <si>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</si>
  <si>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</si>
  <si>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</si>
  <si>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</si>
  <si>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</si>
  <si>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</si>
  <si>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</si>
  <si>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</si>
  <si>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</si>
  <si>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</si>
  <si>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</si>
  <si>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</si>
  <si>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</si>
  <si>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</si>
  <si>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</si>
  <si>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</si>
  <si>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</si>
  <si>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</si>
  <si>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</si>
  <si>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</si>
  <si>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</si>
  <si>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</si>
  <si>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</si>
  <si>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</si>
  <si>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</si>
  <si>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</si>
  <si>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</si>
  <si>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</si>
  <si>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</si>
  <si>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</si>
  <si>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</si>
  <si>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</si>
  <si>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</si>
  <si>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</si>
  <si>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</si>
  <si>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</si>
  <si>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</si>
  <si>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</si>
  <si>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</si>
  <si>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</si>
  <si>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</si>
  <si>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</si>
  <si>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</si>
  <si>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</si>
  <si>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</si>
  <si>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</si>
  <si>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</si>
  <si>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</si>
  <si>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</si>
  <si>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</si>
  <si>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</si>
  <si>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</si>
  <si>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</si>
  <si>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</si>
  <si>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</si>
  <si>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</si>
  <si>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</si>
  <si>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</si>
  <si>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</si>
  <si>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</si>
  <si>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</si>
  <si>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</si>
  <si>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</si>
  <si>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</si>
  <si>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</si>
  <si>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</si>
  <si>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</si>
  <si>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</si>
  <si>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</si>
  <si>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</si>
  <si>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</si>
  <si>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</si>
  <si>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</si>
  <si>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</si>
  <si>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</si>
  <si>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</si>
  <si>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</si>
  <si>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</si>
  <si>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</si>
  <si>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</si>
  <si>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</si>
  <si>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</si>
  <si>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</si>
  <si>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</si>
  <si>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</si>
  <si>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</si>
  <si>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</si>
  <si>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</si>
  <si>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</si>
  <si>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</si>
  <si>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</si>
  <si>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</si>
  <si>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</si>
  <si>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</si>
  <si>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</si>
  <si>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</si>
  <si>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</si>
  <si>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</si>
  <si>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</si>
  <si>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</si>
  <si>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</si>
  <si>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</si>
  <si>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</si>
  <si>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</si>
  <si>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</si>
  <si>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</si>
  <si>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</si>
  <si>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</si>
  <si>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</si>
  <si>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</si>
  <si>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</si>
  <si>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</si>
  <si>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</si>
  <si>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</si>
  <si>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</si>
  <si>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</si>
  <si>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</si>
  <si>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</si>
  <si>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</si>
  <si>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</si>
  <si>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</si>
  <si>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</si>
  <si>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</si>
  <si>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</si>
  <si>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</si>
  <si>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</si>
  <si>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</si>
  <si>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</si>
  <si>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</si>
  <si>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</si>
  <si>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</si>
  <si>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</si>
  <si>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</si>
  <si>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</si>
  <si>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</si>
  <si>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</si>
  <si>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</si>
  <si>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</si>
  <si>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</si>
  <si>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</si>
  <si>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</si>
  <si>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</si>
  <si>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</si>
  <si>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</si>
  <si>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</si>
  <si>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</si>
  <si>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</si>
  <si>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</si>
  <si>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</si>
  <si>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</si>
  <si>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</si>
  <si>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</si>
  <si>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</si>
  <si>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</si>
  <si>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</si>
  <si>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</si>
  <si>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</si>
  <si>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</si>
  <si>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</si>
  <si>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</si>
  <si>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</si>
  <si>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</si>
  <si>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</si>
  <si>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</si>
  <si>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</si>
  <si>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</si>
  <si>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</si>
  <si>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</si>
  <si>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</si>
  <si>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</si>
  <si>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</si>
  <si>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</si>
  <si>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</si>
  <si>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</si>
  <si>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</si>
  <si>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</si>
  <si>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</si>
  <si>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</si>
  <si>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</si>
  <si>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</si>
  <si>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</si>
  <si>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</si>
  <si>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</si>
  <si>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</si>
  <si>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</si>
  <si>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</si>
  <si>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</si>
  <si>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</si>
  <si>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</si>
  <si>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</si>
  <si>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</si>
  <si>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</si>
  <si>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</si>
  <si>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</si>
  <si>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</si>
  <si>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</si>
  <si>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</si>
  <si>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</si>
  <si>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</si>
  <si>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</si>
  <si>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</si>
  <si>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</si>
  <si>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</si>
  <si>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</si>
  <si>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</si>
  <si>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</si>
  <si>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</si>
  <si>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</si>
  <si>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</si>
  <si>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</si>
  <si>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</si>
  <si>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</si>
  <si>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</si>
  <si>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</si>
  <si>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</si>
  <si>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</si>
  <si>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</si>
  <si>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</si>
  <si>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</si>
  <si>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</si>
  <si>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</si>
  <si>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</si>
  <si>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</si>
  <si>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</si>
  <si>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</si>
  <si>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</si>
  <si>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</si>
  <si>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</si>
  <si>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</si>
  <si>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</si>
  <si>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</si>
  <si>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</si>
  <si>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</si>
  <si>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</si>
  <si>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</si>
  <si>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</si>
  <si>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</si>
  <si>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</si>
  <si>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</si>
  <si>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</si>
  <si>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</si>
  <si>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</si>
  <si>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</si>
  <si>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</si>
  <si>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</si>
  <si>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</si>
  <si>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</si>
  <si>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</si>
  <si>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</si>
  <si>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</si>
  <si>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</si>
  <si>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</si>
  <si>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</si>
  <si>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</si>
  <si>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</si>
  <si>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</si>
  <si>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</si>
  <si>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</si>
  <si>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</si>
  <si>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</si>
  <si>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</si>
  <si>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</si>
  <si>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</si>
  <si>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</si>
  <si>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</si>
  <si>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</si>
  <si>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</si>
  <si>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</si>
  <si>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</si>
  <si>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</si>
  <si>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</si>
  <si>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</si>
  <si>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</si>
  <si>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</si>
  <si>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</si>
  <si>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</si>
  <si>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</si>
  <si>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</si>
  <si>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</si>
  <si>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</si>
  <si>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</si>
  <si>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</si>
  <si>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</si>
  <si>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</si>
  <si>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</si>
  <si>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</si>
  <si>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</si>
  <si>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</si>
  <si>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</si>
  <si>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</si>
  <si>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</si>
  <si>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</si>
  <si>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</si>
  <si>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</si>
  <si>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</si>
  <si>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</si>
  <si>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</si>
  <si>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</si>
  <si>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</si>
  <si>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</si>
  <si>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</si>
  <si>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</si>
  <si>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</si>
  <si>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</si>
  <si>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</si>
  <si>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</si>
  <si>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</si>
  <si>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</si>
  <si>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</si>
  <si>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</si>
  <si>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</si>
  <si>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</si>
  <si>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</si>
  <si>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</si>
  <si>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</si>
  <si>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</si>
  <si>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</si>
  <si>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</si>
  <si>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</si>
  <si>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</si>
  <si>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</si>
  <si>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</si>
  <si>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</si>
  <si>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</si>
  <si>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</si>
  <si>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</si>
  <si>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</si>
  <si>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</si>
  <si>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</si>
  <si>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</si>
  <si>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</si>
  <si>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</si>
  <si>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</si>
  <si>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</si>
  <si>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</si>
  <si>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</si>
  <si>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</si>
  <si>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</si>
  <si>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</si>
  <si>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</si>
  <si>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</si>
  <si>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</si>
  <si>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</si>
  <si>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</si>
  <si>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</si>
  <si>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</si>
  <si>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</si>
  <si>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</si>
  <si>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</si>
  <si>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</si>
  <si>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</si>
  <si>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</si>
  <si>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</si>
  <si>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</si>
  <si>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</si>
  <si>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</si>
  <si>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</si>
  <si>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</si>
  <si>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</si>
  <si>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</si>
  <si>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</si>
  <si>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</si>
  <si>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</si>
  <si>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</si>
  <si>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</si>
  <si>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</si>
  <si>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</si>
  <si>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</si>
  <si>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</si>
  <si>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</si>
  <si>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</si>
  <si>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</si>
  <si>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</si>
  <si>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</si>
  <si>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</si>
  <si>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</si>
  <si>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</si>
  <si>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</si>
  <si>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</si>
  <si>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</si>
  <si>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</si>
  <si>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</si>
  <si>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</si>
  <si>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</si>
  <si>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</si>
  <si>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</si>
  <si>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</si>
  <si>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</si>
  <si>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</si>
  <si>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</si>
  <si>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</si>
  <si>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</si>
  <si>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</si>
  <si>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</si>
  <si>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</si>
  <si>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</si>
  <si>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</si>
  <si>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</si>
  <si>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</si>
  <si>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</si>
  <si>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</si>
  <si>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</si>
  <si>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</si>
  <si>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</si>
  <si>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</si>
  <si>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</si>
  <si>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</si>
  <si>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</si>
  <si>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</si>
  <si>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</si>
  <si>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</si>
  <si>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</si>
  <si>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</si>
  <si>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</si>
  <si>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</si>
  <si>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</si>
  <si>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</si>
  <si>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</si>
  <si>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</si>
  <si>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</si>
  <si>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</si>
  <si>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</si>
  <si>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</si>
  <si>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</si>
  <si>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</si>
  <si>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</si>
  <si>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</si>
  <si>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</si>
  <si>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</si>
  <si>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</si>
  <si>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</si>
  <si>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</si>
  <si>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</si>
  <si>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</si>
  <si>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</si>
  <si>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</si>
  <si>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</si>
  <si>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</si>
  <si>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</si>
  <si>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</si>
  <si>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</si>
  <si>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</si>
  <si>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</si>
  <si>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</si>
  <si>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</si>
  <si>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</si>
  <si>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</si>
  <si>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</si>
  <si>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</si>
  <si>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</si>
  <si>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</si>
  <si>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</si>
  <si>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</si>
  <si>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</si>
  <si>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</si>
  <si>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</si>
  <si>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</si>
  <si>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</si>
  <si>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</si>
  <si>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</si>
  <si>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</si>
  <si>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</si>
  <si>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</si>
  <si>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</si>
  <si>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</si>
  <si>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</si>
  <si>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</si>
  <si>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</si>
  <si>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</si>
  <si>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</si>
  <si>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</si>
  <si>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</si>
  <si>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</si>
  <si>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</si>
  <si>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</si>
  <si>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</si>
  <si>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</si>
  <si>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</si>
  <si>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</si>
  <si>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</si>
  <si>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</si>
  <si>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</si>
  <si>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</si>
  <si>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</si>
  <si>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</si>
  <si>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</si>
  <si>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</si>
  <si>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</si>
  <si>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</si>
  <si>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</si>
  <si>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</si>
  <si>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</si>
  <si>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</si>
  <si>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</si>
  <si>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</si>
  <si>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</si>
  <si>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</si>
  <si>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</si>
  <si>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</si>
  <si>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</si>
  <si>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</si>
  <si>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</si>
  <si>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</si>
  <si>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</si>
  <si>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</si>
  <si>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</si>
  <si>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</si>
  <si>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</si>
  <si>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</si>
  <si>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</si>
  <si>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</si>
  <si>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</si>
  <si>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</si>
  <si>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</si>
  <si>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</si>
  <si>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</si>
  <si>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</si>
  <si>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</si>
  <si>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</si>
  <si>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</si>
  <si>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</si>
  <si>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</si>
  <si>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</si>
  <si>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</si>
  <si>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</si>
  <si>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</si>
  <si>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</si>
  <si>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</si>
  <si>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</si>
  <si>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</si>
  <si>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</si>
  <si>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</si>
  <si>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</si>
  <si>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</si>
  <si>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</si>
  <si>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</si>
  <si>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</si>
  <si>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</si>
  <si>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</si>
  <si>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</si>
  <si>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</si>
  <si>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</si>
  <si>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</si>
  <si>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</si>
  <si>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</si>
  <si>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</si>
  <si>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</si>
  <si>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</si>
  <si>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</si>
  <si>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</si>
  <si>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</si>
  <si>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</si>
  <si>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</si>
  <si>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</si>
  <si>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</si>
  <si>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</si>
  <si>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</si>
  <si>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</si>
  <si>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</si>
  <si>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</si>
  <si>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</si>
  <si>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</si>
  <si>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</si>
  <si>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</si>
  <si>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</si>
  <si>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</si>
  <si>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</si>
  <si>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</si>
  <si>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</si>
  <si>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</si>
  <si>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</si>
  <si>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</si>
  <si>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</si>
  <si>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</si>
  <si>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</si>
  <si>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</si>
  <si>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</si>
  <si>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</si>
  <si>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</si>
  <si>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</si>
  <si>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</si>
  <si>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</si>
  <si>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</si>
  <si>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</si>
  <si>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</si>
  <si>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</si>
  <si>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</si>
  <si>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</si>
  <si>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</si>
  <si>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</si>
  <si>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</si>
  <si>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</si>
  <si>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</si>
  <si>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</si>
  <si>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</si>
  <si>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</si>
  <si>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</si>
  <si>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</si>
  <si>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</si>
  <si>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</si>
  <si>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</si>
  <si>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</si>
  <si>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</si>
  <si>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</si>
  <si>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</si>
  <si>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</si>
  <si>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</si>
  <si>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</si>
  <si>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</si>
  <si>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</si>
  <si>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</si>
  <si>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</si>
  <si>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</si>
  <si>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</si>
  <si>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</si>
  <si>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</si>
  <si>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</si>
  <si>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</si>
  <si>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</si>
  <si>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</si>
  <si>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</si>
  <si>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</si>
  <si>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</si>
  <si>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</si>
  <si>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</si>
  <si>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</si>
  <si>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</si>
  <si>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</si>
  <si>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</si>
  <si>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</si>
  <si>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</si>
  <si>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</si>
  <si>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</si>
  <si>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</si>
  <si>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</si>
  <si>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</si>
  <si>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</si>
  <si>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</si>
  <si>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</si>
  <si>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</si>
  <si>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</si>
  <si>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</si>
  <si>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</si>
  <si>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</si>
  <si>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</si>
  <si>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</si>
  <si>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</si>
  <si>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</si>
  <si>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</si>
  <si>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</si>
  <si>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</si>
  <si>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</si>
  <si>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</si>
  <si>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</si>
  <si>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</si>
  <si>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</si>
  <si>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</si>
  <si>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</si>
  <si>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</si>
  <si>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</si>
  <si>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</si>
  <si>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</si>
  <si>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</si>
  <si>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</si>
  <si>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</si>
  <si>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</si>
  <si>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</si>
  <si>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</si>
  <si>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</si>
  <si>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</si>
  <si>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</si>
  <si>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</si>
  <si>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</si>
  <si>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</si>
  <si>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</si>
  <si>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</si>
  <si>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</si>
  <si>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</si>
  <si>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</si>
  <si>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</si>
  <si>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</si>
  <si>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</si>
  <si>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</si>
  <si>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</si>
  <si>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</si>
  <si>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</si>
  <si>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</si>
  <si>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</si>
  <si>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</si>
  <si>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</si>
  <si>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</si>
  <si>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</si>
  <si>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</si>
  <si>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</si>
  <si>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</si>
  <si>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</si>
  <si>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</si>
  <si>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</si>
  <si>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</si>
  <si>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</si>
  <si>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</si>
  <si>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</si>
  <si>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</si>
  <si>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</si>
  <si>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</si>
  <si>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</si>
  <si>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</si>
  <si>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</si>
  <si>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</si>
  <si>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</si>
  <si>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</si>
  <si>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</si>
  <si>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</si>
  <si>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</si>
  <si>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</si>
  <si>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</si>
  <si>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</si>
  <si>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</si>
  <si>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</si>
  <si>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</si>
  <si>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</si>
  <si>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</si>
  <si>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</si>
  <si>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</si>
  <si>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</si>
  <si>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</si>
  <si>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</si>
  <si>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</si>
  <si>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</si>
  <si>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</si>
  <si>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</si>
  <si>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</si>
  <si>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</si>
  <si>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</si>
  <si>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</si>
  <si>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</si>
  <si>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</si>
  <si>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</si>
  <si>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</si>
  <si>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</si>
  <si>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</si>
  <si>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</si>
  <si>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</si>
  <si>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</si>
  <si>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</si>
  <si>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</si>
  <si>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</si>
  <si>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</si>
  <si>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</si>
  <si>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</si>
  <si>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</si>
  <si>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</si>
  <si>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</si>
  <si>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</si>
  <si>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</si>
  <si>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</si>
  <si>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</si>
  <si>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</si>
  <si>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</si>
  <si>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</si>
  <si>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</si>
  <si>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</si>
  <si>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</si>
  <si>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</si>
  <si>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</si>
  <si>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</si>
  <si>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</si>
  <si>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</si>
  <si>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</si>
  <si>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</si>
  <si>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</si>
  <si>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</si>
  <si>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</si>
  <si>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</si>
  <si>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</si>
  <si>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</si>
  <si>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</si>
  <si>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</si>
  <si>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</si>
  <si>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</si>
  <si>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</si>
  <si>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</si>
  <si>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</si>
  <si>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</si>
  <si>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</si>
  <si>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</si>
  <si>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</si>
  <si>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</si>
  <si>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</si>
  <si>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</si>
  <si>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</si>
  <si>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</si>
  <si>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</si>
  <si>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</si>
  <si>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</si>
  <si>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</si>
  <si>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</si>
  <si>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</si>
  <si>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</si>
  <si>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</si>
  <si>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</si>
  <si>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</si>
  <si>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</si>
  <si>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</si>
  <si>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</si>
  <si>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</si>
  <si>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</si>
  <si>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</si>
  <si>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</si>
  <si>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</si>
  <si>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</si>
  <si>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</si>
  <si>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</si>
  <si>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</si>
  <si>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</si>
  <si>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</si>
  <si>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</si>
  <si>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</si>
  <si>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</si>
  <si>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</si>
  <si>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</si>
  <si>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</si>
  <si>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</si>
  <si>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</si>
  <si>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</si>
  <si>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</si>
  <si>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</si>
  <si>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</si>
  <si>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</si>
  <si>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</si>
  <si>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</si>
  <si>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</si>
  <si>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</si>
  <si>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</si>
  <si>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</si>
  <si>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</si>
  <si>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</si>
  <si>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</si>
  <si>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</si>
  <si>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</si>
  <si>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</si>
  <si>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</si>
  <si>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</si>
  <si>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</si>
  <si>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</si>
  <si>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</si>
  <si>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</si>
  <si>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</si>
  <si>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</si>
  <si>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</si>
  <si>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</si>
  <si>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</si>
  <si>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</si>
  <si>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</si>
  <si>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</si>
  <si>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</si>
  <si>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</si>
  <si>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</si>
  <si>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</si>
  <si>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</si>
  <si>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</si>
  <si>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</si>
  <si>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</si>
  <si>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</si>
  <si>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</si>
  <si>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</si>
  <si>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</si>
  <si>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</si>
  <si>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</si>
  <si>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</si>
  <si>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</si>
  <si>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</si>
  <si>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</si>
  <si>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</si>
  <si>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</si>
  <si>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</si>
  <si>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</si>
  <si>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</si>
  <si>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</si>
  <si>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</si>
  <si>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</si>
  <si>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</si>
  <si>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</si>
  <si>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</si>
  <si>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</si>
  <si>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</si>
  <si>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</si>
  <si>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</si>
  <si>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</si>
  <si>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</si>
  <si>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</si>
  <si>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</si>
  <si>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</si>
  <si>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</si>
  <si>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</si>
  <si>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</si>
  <si>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</si>
  <si>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</si>
  <si>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</si>
  <si>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</si>
  <si>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</si>
  <si>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</si>
  <si>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</si>
  <si>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</si>
  <si>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</si>
  <si>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</si>
  <si>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</si>
  <si>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</si>
  <si>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</si>
  <si>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</si>
  <si>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</si>
  <si>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</si>
  <si>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</si>
  <si>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</si>
  <si>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</si>
  <si>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</si>
  <si>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</si>
  <si>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</si>
  <si>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</si>
  <si>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</si>
  <si>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</si>
  <si>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</si>
  <si>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</si>
  <si>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</si>
  <si>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</si>
  <si>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</si>
  <si>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</si>
  <si>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</si>
  <si>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</si>
  <si>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</si>
  <si>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</si>
  <si>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</si>
  <si>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</si>
  <si>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</si>
  <si>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</si>
  <si>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</si>
  <si>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</si>
  <si>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</si>
  <si>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</si>
  <si>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</si>
  <si>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</si>
  <si>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</si>
  <si>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</si>
  <si>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</si>
  <si>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</si>
  <si>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</si>
  <si>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</si>
  <si>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</si>
  <si>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</si>
  <si>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</si>
  <si>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</si>
  <si>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</si>
  <si>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</si>
  <si>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</si>
  <si>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</si>
  <si>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</si>
  <si>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</si>
  <si>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</si>
  <si>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</si>
  <si>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</si>
  <si>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</si>
  <si>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</si>
  <si>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</si>
  <si>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</si>
  <si>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</si>
  <si>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</si>
  <si>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</si>
  <si>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</si>
  <si>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</si>
  <si>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</si>
  <si>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</si>
  <si>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</si>
  <si>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</si>
  <si>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</si>
  <si>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</si>
  <si>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</si>
  <si>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</si>
  <si>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</si>
  <si>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</si>
  <si>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</si>
  <si>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</si>
  <si>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</si>
  <si>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</si>
  <si>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</si>
  <si>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</si>
  <si>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</si>
  <si>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</si>
  <si>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</si>
  <si>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</si>
  <si>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</si>
  <si>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</si>
  <si>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</si>
  <si>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</si>
  <si>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</si>
  <si>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</si>
  <si>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</si>
  <si>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</si>
  <si>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</si>
  <si>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</si>
  <si>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</si>
  <si>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</si>
  <si>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</si>
  <si>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</si>
  <si>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</si>
  <si>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</si>
  <si>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</si>
  <si>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</si>
  <si>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</si>
  <si>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</si>
  <si>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</si>
  <si>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</si>
  <si>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</si>
  <si>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</si>
  <si>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</si>
  <si>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</si>
  <si>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</si>
  <si>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</si>
  <si>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</si>
  <si>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</si>
  <si>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</si>
  <si>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</si>
  <si>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</si>
  <si>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</si>
  <si>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</si>
  <si>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</si>
  <si>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</si>
  <si>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</si>
  <si>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</si>
  <si>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</si>
  <si>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</si>
  <si>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</si>
  <si>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</si>
  <si>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</si>
  <si>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</si>
  <si>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</si>
  <si>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</si>
  <si>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</si>
  <si>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</si>
  <si>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</si>
  <si>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</si>
  <si>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</si>
  <si>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</si>
  <si>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</si>
  <si>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</si>
  <si>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</si>
  <si>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</si>
  <si>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</si>
  <si>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</si>
  <si>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</si>
  <si>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</si>
  <si>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</si>
  <si>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</si>
  <si>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</si>
  <si>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</si>
  <si>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</si>
  <si>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</si>
  <si>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</si>
  <si>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</si>
  <si>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</si>
  <si>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</si>
  <si>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</si>
  <si>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</si>
  <si>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</si>
  <si>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</si>
  <si>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</si>
  <si>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</si>
  <si>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</si>
  <si>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</si>
  <si>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</si>
  <si>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</si>
  <si>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</si>
  <si>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</si>
  <si>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</si>
  <si>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</si>
  <si>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</si>
  <si>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</si>
  <si>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</si>
  <si>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</si>
  <si>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</si>
  <si>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</si>
  <si>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</si>
  <si>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</si>
  <si>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</si>
  <si>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</si>
  <si>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</si>
  <si>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</si>
  <si>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</si>
  <si>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</si>
  <si>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</si>
  <si>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</si>
  <si>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</si>
  <si>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</si>
  <si>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</si>
  <si>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</si>
  <si>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</si>
  <si>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</si>
  <si>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</si>
  <si>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</si>
  <si>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</si>
  <si>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</si>
  <si>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</si>
  <si>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</si>
  <si>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</si>
  <si>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</si>
  <si>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</si>
  <si>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</si>
  <si>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</si>
  <si>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</si>
  <si>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</si>
  <si>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</si>
  <si>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</si>
  <si>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</si>
  <si>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</si>
  <si>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</si>
  <si>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</si>
  <si>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</si>
  <si>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</si>
  <si>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</si>
  <si>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</si>
  <si>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</si>
  <si>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</si>
  <si>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</si>
  <si>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</si>
  <si>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</si>
  <si>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</si>
  <si>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</si>
  <si>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</si>
  <si>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</si>
  <si>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</si>
  <si>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</si>
  <si>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</si>
  <si>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</si>
  <si>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</si>
  <si>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</si>
  <si>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</si>
  <si>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</si>
  <si>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</si>
  <si>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</si>
  <si>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</si>
  <si>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</si>
  <si>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</si>
  <si>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</si>
  <si>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</si>
  <si>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</si>
  <si>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</si>
  <si>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</si>
  <si>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</si>
  <si>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</si>
  <si>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</si>
  <si>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</si>
  <si>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</si>
  <si>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</si>
  <si>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</si>
  <si>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</si>
  <si>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</si>
  <si>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</si>
  <si>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</si>
  <si>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</si>
  <si>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</si>
  <si>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</si>
  <si>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</si>
  <si>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</si>
  <si>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</si>
  <si>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</si>
  <si>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</si>
  <si>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</si>
  <si>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</si>
  <si>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</si>
  <si>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</si>
  <si>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</si>
  <si>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</si>
  <si>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</si>
  <si>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</si>
  <si>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</si>
  <si>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</si>
  <si>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</si>
  <si>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</si>
  <si>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</si>
  <si>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</si>
  <si>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</si>
  <si>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</si>
  <si>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</si>
  <si>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</si>
  <si>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</si>
  <si>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</si>
  <si>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</si>
  <si>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</si>
  <si>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</si>
  <si>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</si>
  <si>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</si>
  <si>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</si>
  <si>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</si>
  <si>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</si>
  <si>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</si>
  <si>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</si>
  <si>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</si>
  <si>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</si>
  <si>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</si>
  <si>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</si>
  <si>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</si>
  <si>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</si>
  <si>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</si>
  <si>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</si>
  <si>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</si>
  <si>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</si>
  <si>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</si>
  <si>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</si>
  <si>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</si>
  <si>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</si>
  <si>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</si>
  <si>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</si>
  <si>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</si>
  <si>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</si>
  <si>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</si>
  <si>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</si>
  <si>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</si>
  <si>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</si>
  <si>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</si>
  <si>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</si>
  <si>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</si>
  <si>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</si>
  <si>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</si>
  <si>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</si>
  <si>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</si>
  <si>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</si>
  <si>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</si>
  <si>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</si>
  <si>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</si>
  <si>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</si>
  <si>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</si>
  <si>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</si>
  <si>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</si>
  <si>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</si>
  <si>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</si>
  <si>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</si>
  <si>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</si>
  <si>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</si>
  <si>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</si>
  <si>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</si>
  <si>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</si>
  <si>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</si>
  <si>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</si>
  <si>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</si>
  <si>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</si>
  <si>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</si>
  <si>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</si>
  <si>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</si>
  <si>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</si>
  <si>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</si>
  <si>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</si>
  <si>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</si>
  <si>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</si>
  <si>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</si>
  <si>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</si>
  <si>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</si>
  <si>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</si>
  <si>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</si>
  <si>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</si>
  <si>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</si>
  <si>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</si>
  <si>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</si>
  <si>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</si>
  <si>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</si>
  <si>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</si>
  <si>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</si>
  <si>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</si>
  <si>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</si>
  <si>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</si>
  <si>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</si>
  <si>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</si>
  <si>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</si>
  <si>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</si>
  <si>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</si>
  <si>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</si>
  <si>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</si>
  <si>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</si>
  <si>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</si>
  <si>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</si>
  <si>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</si>
  <si>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</si>
  <si>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</si>
  <si>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</si>
  <si>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</si>
  <si>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</si>
  <si>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</si>
  <si>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</si>
  <si>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</si>
  <si>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</si>
  <si>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</si>
  <si>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</si>
  <si>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</si>
  <si>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</si>
  <si>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</si>
  <si>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</si>
  <si>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</si>
  <si>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</si>
  <si>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</si>
  <si>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</si>
  <si>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</si>
  <si>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</si>
  <si>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</si>
  <si>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</si>
  <si>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</si>
  <si>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</si>
  <si>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</si>
  <si>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</si>
  <si>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</si>
  <si>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</si>
  <si>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</si>
  <si>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</si>
  <si>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</si>
  <si>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</si>
  <si>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</si>
  <si>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</si>
  <si>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</si>
  <si>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</si>
  <si>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</si>
  <si>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</si>
  <si>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</si>
  <si>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</si>
  <si>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</si>
  <si>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</si>
  <si>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</si>
  <si>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</si>
  <si>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</si>
  <si>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</si>
  <si>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</si>
  <si>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</si>
  <si>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</si>
  <si>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</si>
  <si>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</si>
  <si>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</si>
  <si>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</si>
  <si>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</si>
  <si>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</si>
  <si>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</si>
  <si>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</si>
  <si>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</si>
  <si>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</si>
  <si>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</si>
  <si>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</si>
  <si>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</si>
  <si>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</si>
  <si>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</si>
  <si>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</si>
  <si>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</si>
  <si>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</si>
  <si>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</si>
  <si>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</si>
  <si>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</si>
  <si>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</si>
  <si>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</si>
  <si>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</si>
  <si>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</si>
  <si>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</si>
  <si>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</si>
  <si>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</si>
  <si>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</si>
  <si>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</si>
  <si>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</si>
  <si>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</si>
  <si>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</si>
  <si>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</si>
  <si>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</si>
  <si>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</si>
  <si>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</si>
  <si>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</si>
  <si>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</si>
  <si>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</si>
  <si>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</si>
  <si>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</si>
  <si>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</si>
  <si>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</si>
  <si>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</si>
  <si>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</si>
  <si>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</si>
  <si>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</si>
  <si>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</si>
  <si>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</si>
  <si>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</si>
  <si>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</si>
  <si>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</si>
  <si>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</si>
  <si>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</si>
  <si>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</si>
  <si>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</si>
  <si>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</si>
  <si>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</si>
  <si>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</si>
  <si>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</si>
  <si>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</si>
  <si>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</si>
  <si>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</si>
  <si>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</si>
  <si>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</si>
  <si>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</si>
  <si>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</si>
  <si>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</si>
  <si>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</si>
  <si>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</si>
  <si>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</si>
  <si>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</si>
  <si>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</si>
  <si>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</si>
  <si>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</si>
  <si>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</si>
  <si>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</si>
  <si>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</si>
  <si>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</si>
  <si>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</si>
  <si>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</si>
  <si>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</si>
  <si>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</si>
  <si>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</si>
  <si>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</si>
  <si>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</si>
  <si>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</si>
  <si>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</si>
  <si>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</si>
  <si>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</si>
  <si>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</si>
  <si>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</si>
  <si>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</si>
  <si>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</si>
  <si>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</si>
  <si>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</si>
  <si>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</si>
  <si>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</si>
  <si>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</si>
  <si>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</si>
  <si>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</si>
  <si>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</si>
  <si>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</si>
  <si>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</si>
  <si>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</si>
  <si>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</si>
  <si>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</si>
  <si>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</si>
  <si>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</si>
  <si>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</si>
  <si>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</si>
  <si>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</si>
  <si>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</si>
  <si>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</si>
  <si>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</si>
  <si>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</si>
  <si>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</si>
  <si>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</si>
  <si>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</si>
  <si>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</si>
  <si>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</si>
  <si>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</si>
  <si>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</si>
  <si>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</si>
  <si>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</si>
  <si>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</si>
  <si>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</si>
  <si>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</si>
  <si>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</si>
  <si>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</si>
  <si>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</si>
  <si>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</si>
  <si>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</si>
  <si>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</si>
  <si>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</si>
  <si>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</si>
  <si>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</si>
  <si>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</si>
  <si>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</si>
  <si>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</si>
  <si>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</si>
  <si>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</si>
  <si>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</si>
  <si>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</si>
  <si>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</si>
  <si>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</si>
  <si>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</si>
  <si>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</si>
  <si>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</si>
  <si>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</si>
  <si>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</si>
  <si>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</si>
  <si>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</si>
  <si>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</si>
  <si>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</si>
  <si>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</si>
  <si>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</si>
  <si>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</si>
  <si>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</si>
  <si>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</si>
  <si>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</si>
  <si>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</si>
  <si>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</si>
  <si>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</si>
  <si>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</si>
  <si>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</si>
  <si>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</si>
  <si>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</si>
  <si>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</si>
  <si>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</si>
  <si>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</si>
  <si>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</si>
  <si>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</si>
  <si>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</si>
  <si>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</si>
  <si>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</si>
  <si>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</si>
  <si>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</si>
  <si>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</si>
  <si>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</si>
  <si>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</si>
  <si>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</si>
  <si>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</si>
  <si>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</si>
  <si>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</si>
  <si>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</si>
  <si>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</si>
  <si>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</si>
  <si>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</si>
  <si>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</si>
  <si>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</si>
  <si>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</si>
  <si>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</si>
  <si>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</si>
  <si>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</si>
  <si>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</si>
  <si>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</si>
  <si>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</si>
  <si>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</si>
  <si>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</si>
  <si>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</si>
  <si>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</si>
  <si>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</si>
  <si>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</si>
  <si>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</si>
  <si>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</si>
  <si>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</si>
  <si>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</si>
  <si>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</si>
  <si>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</si>
  <si>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</si>
  <si>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</si>
  <si>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</si>
  <si>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</si>
  <si>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</si>
  <si>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</si>
  <si>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</si>
  <si>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</si>
  <si>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</si>
  <si>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</si>
  <si>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</si>
  <si>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</si>
  <si>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</si>
  <si>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</si>
  <si>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</si>
  <si>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</si>
  <si>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</si>
  <si>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</si>
  <si>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</si>
  <si>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</si>
  <si>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</si>
  <si>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</si>
  <si>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</si>
  <si>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</si>
  <si>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</si>
  <si>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</si>
  <si>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</si>
  <si>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</si>
  <si>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</si>
  <si>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</si>
  <si>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</si>
  <si>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</si>
  <si>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</si>
  <si>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</si>
  <si>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</si>
  <si>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</si>
  <si>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</si>
  <si>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</si>
  <si>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</si>
  <si>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</si>
  <si>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</si>
  <si>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</si>
  <si>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</si>
  <si>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</si>
  <si>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</si>
  <si>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</si>
  <si>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</si>
  <si>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</si>
  <si>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</si>
  <si>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</si>
  <si>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</si>
  <si>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</si>
  <si>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</si>
  <si>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</si>
  <si>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</si>
  <si>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</si>
  <si>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</si>
  <si>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</si>
  <si>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</si>
  <si>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</si>
  <si>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</si>
  <si>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</si>
  <si>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</si>
  <si>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</si>
  <si>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</si>
  <si>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</si>
  <si>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</si>
  <si>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</si>
  <si>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</si>
  <si>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</si>
  <si>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</si>
  <si>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</si>
  <si>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</si>
  <si>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</si>
  <si>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</si>
  <si>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</si>
  <si>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</si>
  <si>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</si>
  <si>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</si>
  <si>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</si>
  <si>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</si>
  <si>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</si>
  <si>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</si>
  <si>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</si>
  <si>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</si>
  <si>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</si>
  <si>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</si>
  <si>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</si>
  <si>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</si>
  <si>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</si>
  <si>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</si>
  <si>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</si>
  <si>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</si>
  <si>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</si>
  <si>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</si>
  <si>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</si>
  <si>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</si>
  <si>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</si>
  <si>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</si>
  <si>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</si>
  <si>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</si>
  <si>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</si>
  <si>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</si>
  <si>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</si>
  <si>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</si>
  <si>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</si>
  <si>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</si>
  <si>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</si>
  <si>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</si>
  <si>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</si>
  <si>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</si>
  <si>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</si>
  <si>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</si>
  <si>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</si>
  <si>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</si>
  <si>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</si>
  <si>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</si>
  <si>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</si>
  <si>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</si>
  <si>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</si>
  <si>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</si>
  <si>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</si>
  <si>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</si>
  <si>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</si>
  <si>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</si>
  <si>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</si>
  <si>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</si>
  <si>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</si>
  <si>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</si>
  <si>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</si>
  <si>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</si>
  <si>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</si>
  <si>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</si>
  <si>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</si>
  <si>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</si>
  <si>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</si>
  <si>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</si>
  <si>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</si>
  <si>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</si>
  <si>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</si>
  <si>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</si>
  <si>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</si>
  <si>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</si>
  <si>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</si>
  <si>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</si>
  <si>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</si>
  <si>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</si>
  <si>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</si>
  <si>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</si>
  <si>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</si>
  <si>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</si>
  <si>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</si>
  <si>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</si>
  <si>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</si>
  <si>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</si>
  <si>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</si>
  <si>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</si>
  <si>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</si>
  <si>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</si>
  <si>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</si>
  <si>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</si>
  <si>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</si>
  <si>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</si>
  <si>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</si>
  <si>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</si>
  <si>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</si>
  <si>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</si>
  <si>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</si>
  <si>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</si>
  <si>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</si>
  <si>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</si>
  <si>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</si>
  <si>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</si>
  <si>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</si>
  <si>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</si>
  <si>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</si>
  <si>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</si>
  <si>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</si>
  <si>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</si>
  <si>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</si>
  <si>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</si>
  <si>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</si>
  <si>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</si>
  <si>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</si>
  <si>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</si>
  <si>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</si>
  <si>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</si>
  <si>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</si>
  <si>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</si>
  <si>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</si>
  <si>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</si>
  <si>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</si>
  <si>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</si>
  <si>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</si>
  <si>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</si>
  <si>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</si>
  <si>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</si>
  <si>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</si>
  <si>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</si>
  <si>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</si>
  <si>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</si>
  <si>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</si>
  <si>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</si>
  <si>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</si>
  <si>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</si>
  <si>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</si>
  <si>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</si>
  <si>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</si>
  <si>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</si>
  <si>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</si>
  <si>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</si>
  <si>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</si>
  <si>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</si>
  <si>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</si>
  <si>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</si>
  <si>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</si>
  <si>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</si>
  <si>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</si>
  <si>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</si>
  <si>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</si>
  <si>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</si>
  <si>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</si>
  <si>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</si>
  <si>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</si>
  <si>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</si>
  <si>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</si>
  <si>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</si>
  <si>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</si>
  <si>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</si>
  <si>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</si>
  <si>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</si>
  <si>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</si>
  <si>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</si>
  <si>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</si>
  <si>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</si>
  <si>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</si>
  <si>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</si>
  <si>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</si>
  <si>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</si>
  <si>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</si>
  <si>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</si>
  <si>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</si>
  <si>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</si>
  <si>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</si>
  <si>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</si>
  <si>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</si>
  <si>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</si>
  <si>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</si>
  <si>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</si>
  <si>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</si>
  <si>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</si>
  <si>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</si>
  <si>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</si>
  <si>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</si>
  <si>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</si>
  <si>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</si>
  <si>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</si>
  <si>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</si>
  <si>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</si>
  <si>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</si>
  <si>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</si>
  <si>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</si>
  <si>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</si>
  <si>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</si>
  <si>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</si>
  <si>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</si>
  <si>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</si>
  <si>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</si>
  <si>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</si>
  <si>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</si>
  <si>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</si>
  <si>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</si>
  <si>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</si>
  <si>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</si>
  <si>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</si>
  <si>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</si>
  <si>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</si>
  <si>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</si>
  <si>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</si>
  <si>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</si>
  <si>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</si>
  <si>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</si>
  <si>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</si>
  <si>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</si>
  <si>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</si>
  <si>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</si>
  <si>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</si>
  <si>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</si>
  <si>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</si>
  <si>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</si>
  <si>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</si>
  <si>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</si>
  <si>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</si>
  <si>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</si>
  <si>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</si>
  <si>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</si>
  <si>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</si>
  <si>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</si>
  <si>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</si>
  <si>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</si>
  <si>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</si>
  <si>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</si>
  <si>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</si>
  <si>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</si>
  <si>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</si>
  <si>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</si>
  <si>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</si>
  <si>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</si>
  <si>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</si>
  <si>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</si>
  <si>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</si>
  <si>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</si>
  <si>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</si>
  <si>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</si>
  <si>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</si>
  <si>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</si>
  <si>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</si>
  <si>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</si>
  <si>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</si>
  <si>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</si>
  <si>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</si>
  <si>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</si>
  <si>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</si>
  <si>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</si>
  <si>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</si>
  <si>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</si>
  <si>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</si>
  <si>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</si>
  <si>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</si>
  <si>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</si>
  <si>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</si>
  <si>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</si>
  <si>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</si>
  <si>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</si>
  <si>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</si>
  <si>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</si>
  <si>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</si>
  <si>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</si>
  <si>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</si>
  <si>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</si>
  <si>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</si>
  <si>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</si>
  <si>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</si>
  <si>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</si>
  <si>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</si>
  <si>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</si>
  <si>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</si>
  <si>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</si>
  <si>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</si>
  <si>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</si>
  <si>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</si>
  <si>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</si>
  <si>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</si>
  <si>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</si>
  <si>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</si>
  <si>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</si>
  <si>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</si>
  <si>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</si>
  <si>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</si>
  <si>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</si>
  <si>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</si>
  <si>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</si>
  <si>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</si>
  <si>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</si>
  <si>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</si>
  <si>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</si>
  <si>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</si>
  <si>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</si>
  <si>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</si>
  <si>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</si>
  <si>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</si>
  <si>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</si>
  <si>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</si>
  <si>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</si>
  <si>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</si>
  <si>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</si>
  <si>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</si>
  <si>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</si>
  <si>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</si>
  <si>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</si>
  <si>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</si>
  <si>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</si>
  <si>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</si>
  <si>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</si>
  <si>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</si>
  <si>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</si>
  <si>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</si>
  <si>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</si>
  <si>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</si>
  <si>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</si>
  <si>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</si>
  <si>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</si>
  <si>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</si>
  <si>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</si>
  <si>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</si>
  <si>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</si>
  <si>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</si>
  <si>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</si>
  <si>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</si>
  <si>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</si>
  <si>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</si>
  <si>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</si>
  <si>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</si>
  <si>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</si>
  <si>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</si>
  <si>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</si>
  <si>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</si>
  <si>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</si>
  <si>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</si>
  <si>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</si>
  <si>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</si>
  <si>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</si>
  <si>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</si>
  <si>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</si>
  <si>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</si>
  <si>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</si>
  <si>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</si>
  <si>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</si>
  <si>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</si>
  <si>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</si>
  <si>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</si>
  <si>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</si>
  <si>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</si>
  <si>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</si>
  <si>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</si>
  <si>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</si>
  <si>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</si>
  <si>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</si>
  <si>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</si>
  <si>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</si>
  <si>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</si>
  <si>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</si>
  <si>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</si>
  <si>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</si>
  <si>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</si>
  <si>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</si>
  <si>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</si>
  <si>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</si>
  <si>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</si>
  <si>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</si>
  <si>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</si>
  <si>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</si>
  <si>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</si>
  <si>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</si>
  <si>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</si>
  <si>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</si>
  <si>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</si>
  <si>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</si>
  <si>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</si>
  <si>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</si>
  <si>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</si>
  <si>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</si>
  <si>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</si>
  <si>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</si>
  <si>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</si>
  <si>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</si>
  <si>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</si>
  <si>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</si>
  <si>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</si>
  <si>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</si>
  <si>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</si>
  <si>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</si>
  <si>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</si>
  <si>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</si>
  <si>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</si>
  <si>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</si>
  <si>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</si>
  <si>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</si>
  <si>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</si>
  <si>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</si>
  <si>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</si>
  <si>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</si>
  <si>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</si>
  <si>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</si>
  <si>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</si>
  <si>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</si>
  <si>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</si>
  <si>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</si>
  <si>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</si>
  <si>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</si>
  <si>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</si>
  <si>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</si>
  <si>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</si>
  <si>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</si>
  <si>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</si>
  <si>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</si>
  <si>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</si>
  <si>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</si>
  <si>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</si>
  <si>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</si>
  <si>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</si>
  <si>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</si>
  <si>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</si>
  <si>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</si>
  <si>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</si>
  <si>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</si>
  <si>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</si>
  <si>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</si>
  <si>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</si>
  <si>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</si>
  <si>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</si>
  <si>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</si>
  <si>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</si>
  <si>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</si>
  <si>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</si>
  <si>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</si>
  <si>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</si>
  <si>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</si>
  <si>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</si>
  <si>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</si>
  <si>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</si>
  <si>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</si>
  <si>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</si>
  <si>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</si>
  <si>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</si>
  <si>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</si>
  <si>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</si>
  <si>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</si>
  <si>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</si>
  <si>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</si>
  <si>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</si>
  <si>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</si>
  <si>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</si>
  <si>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</si>
  <si>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</si>
  <si>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</si>
  <si>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</si>
  <si>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</si>
  <si>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</si>
  <si>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</si>
  <si>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</si>
  <si>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</si>
  <si>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</si>
  <si>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</si>
  <si>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</si>
  <si>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</si>
  <si>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</si>
  <si>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</si>
  <si>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</si>
  <si>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</si>
  <si>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</si>
  <si>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</si>
  <si>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</si>
  <si>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</si>
  <si>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</si>
  <si>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</si>
  <si>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</si>
  <si>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</si>
  <si>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</si>
  <si>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</si>
  <si>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</si>
  <si>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</si>
  <si>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</si>
  <si>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</si>
  <si>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</si>
  <si>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</si>
  <si>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</si>
  <si>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</si>
  <si>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</si>
  <si>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</si>
  <si>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</si>
  <si>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</si>
  <si>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</si>
  <si>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</si>
  <si>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</si>
  <si>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</si>
  <si>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</si>
  <si>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</si>
  <si>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</si>
  <si>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</si>
  <si>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</si>
  <si>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</si>
  <si>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</si>
  <si>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</si>
  <si>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</si>
  <si>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</si>
  <si>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</si>
  <si>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</si>
  <si>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</si>
  <si>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</si>
  <si>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</si>
  <si>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</si>
  <si>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</si>
  <si>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</si>
  <si>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</si>
  <si>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</si>
  <si>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</si>
  <si>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</si>
  <si>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</si>
  <si>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</si>
  <si>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</si>
  <si>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</si>
  <si>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</si>
  <si>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</si>
  <si>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</si>
  <si>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</si>
  <si>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</si>
  <si>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</si>
  <si>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</si>
  <si>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</si>
  <si>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</si>
  <si>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</si>
  <si>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</si>
  <si>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</si>
  <si>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</si>
  <si>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</si>
  <si>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</si>
  <si>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</si>
  <si>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</si>
  <si>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</si>
  <si>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</si>
  <si>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</si>
  <si>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</si>
  <si>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</si>
  <si>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</si>
  <si>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</si>
  <si>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</si>
  <si>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</si>
  <si>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</si>
  <si>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</si>
  <si>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</si>
  <si>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</si>
  <si>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</si>
  <si>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</si>
  <si>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</si>
  <si>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</si>
  <si>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</si>
  <si>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</si>
  <si>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</si>
  <si>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</si>
  <si>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</si>
  <si>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</si>
  <si>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</si>
  <si>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</si>
  <si>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</si>
  <si>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</si>
  <si>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</si>
  <si>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</si>
  <si>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</si>
  <si>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</si>
  <si>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</si>
  <si>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</si>
  <si>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</si>
  <si>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</si>
  <si>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</si>
  <si>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</si>
  <si>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</si>
  <si>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</si>
  <si>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</si>
  <si>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</si>
  <si>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</si>
  <si>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</si>
  <si>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</si>
  <si>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</si>
  <si>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</si>
  <si>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</si>
  <si>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</si>
  <si>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</si>
  <si>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</si>
  <si>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</si>
  <si>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</si>
  <si>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</si>
  <si>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</si>
  <si>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</si>
  <si>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</si>
  <si>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</si>
  <si>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</si>
  <si>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</si>
  <si>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</si>
  <si>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</si>
  <si>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</si>
  <si>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</si>
  <si>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</si>
  <si>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</si>
  <si>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</si>
  <si>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</si>
  <si>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</si>
  <si>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</si>
  <si>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</si>
  <si>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</si>
  <si>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</si>
  <si>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</si>
  <si>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</si>
  <si>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</si>
  <si>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</si>
  <si>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</si>
  <si>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</si>
  <si>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</si>
  <si>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</si>
  <si>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</si>
  <si>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</si>
  <si>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</si>
  <si>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</si>
  <si>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</si>
  <si>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</si>
  <si>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</si>
  <si>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</si>
  <si>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</si>
  <si>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</si>
  <si>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</si>
  <si>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</si>
  <si>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</si>
  <si>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</si>
  <si>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</si>
  <si>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</si>
  <si>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</si>
  <si>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</si>
  <si>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</si>
  <si>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</si>
  <si>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</si>
  <si>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</si>
  <si>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</si>
  <si>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</si>
  <si>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</si>
  <si>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</si>
  <si>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</si>
  <si>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</si>
  <si>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</si>
  <si>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</si>
  <si>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</si>
  <si>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</si>
  <si>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</si>
  <si>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</si>
  <si>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</si>
  <si>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</si>
  <si>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</si>
  <si>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</si>
  <si>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</si>
  <si>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</si>
  <si>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</si>
  <si>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</si>
  <si>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</si>
  <si>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</si>
  <si>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</si>
  <si>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</si>
  <si>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</si>
  <si>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</si>
  <si>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</si>
  <si>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</si>
  <si>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</si>
  <si>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</si>
  <si>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</si>
  <si>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</si>
  <si>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</si>
  <si>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</si>
  <si>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</si>
  <si>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</si>
  <si>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</si>
  <si>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</si>
  <si>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</si>
  <si>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</si>
  <si>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</si>
  <si>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</si>
  <si>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</si>
  <si>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</si>
  <si>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</si>
  <si>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</si>
  <si>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</si>
  <si>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</si>
  <si>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</si>
  <si>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</si>
  <si>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</si>
  <si>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</si>
  <si>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</si>
  <si>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</si>
  <si>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</si>
  <si>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</si>
  <si>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</si>
  <si>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</si>
  <si>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</si>
  <si>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</si>
  <si>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</si>
  <si>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</si>
  <si>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</si>
  <si>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</si>
  <si>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</si>
  <si>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</si>
  <si>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</si>
  <si>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</si>
  <si>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</si>
  <si>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</si>
  <si>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</si>
  <si>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</si>
  <si>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</si>
  <si>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</si>
  <si>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</si>
  <si>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</si>
  <si>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</si>
  <si>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</si>
  <si>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</si>
  <si>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</si>
  <si>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</si>
  <si>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</si>
  <si>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</si>
  <si>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</si>
  <si>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</si>
  <si>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</si>
  <si>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</si>
  <si>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</si>
  <si>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</si>
  <si>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</si>
  <si>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</si>
  <si>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</si>
  <si>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</si>
  <si>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</si>
  <si>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</si>
  <si>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</si>
  <si>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</si>
  <si>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</si>
  <si>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</si>
  <si>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</si>
  <si>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</si>
  <si>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</si>
  <si>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</si>
  <si>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</si>
  <si>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</si>
  <si>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</si>
  <si>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</si>
  <si>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</si>
  <si>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</si>
  <si>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</si>
  <si>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</si>
  <si>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</si>
  <si>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</si>
  <si>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</si>
  <si>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</si>
  <si>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</si>
  <si>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</si>
  <si>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</si>
  <si>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</si>
  <si>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</si>
  <si>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</si>
  <si>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</si>
  <si>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</si>
  <si>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</si>
  <si>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</si>
  <si>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</si>
  <si>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</si>
  <si>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</si>
  <si>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</si>
  <si>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</si>
  <si>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</si>
  <si>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</si>
  <si>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</si>
  <si>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</si>
  <si>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</si>
  <si>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</si>
  <si>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</si>
  <si>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</si>
  <si>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</si>
  <si>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</si>
  <si>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</si>
  <si>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</si>
  <si>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</si>
  <si>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</si>
  <si>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</si>
  <si>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</si>
  <si>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</si>
  <si>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</si>
  <si>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</si>
  <si>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</si>
  <si>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</si>
  <si>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</si>
  <si>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</si>
  <si>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</si>
  <si>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</si>
  <si>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</si>
  <si>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</si>
  <si>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</si>
  <si>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</si>
  <si>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</si>
  <si>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</si>
  <si>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</si>
  <si>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</si>
  <si>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</si>
  <si>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</si>
  <si>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</si>
  <si>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</si>
  <si>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</si>
  <si>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</si>
  <si>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</si>
  <si>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</si>
  <si>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</si>
  <si>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</si>
  <si>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</si>
  <si>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</si>
  <si>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</si>
  <si>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</si>
  <si>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</si>
  <si>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</si>
  <si>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</si>
  <si>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</si>
  <si>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</si>
  <si>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</si>
  <si>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</si>
  <si>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</si>
  <si>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</si>
  <si>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</si>
  <si>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</si>
  <si>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</si>
  <si>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</si>
  <si>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</si>
  <si>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</si>
  <si>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</si>
  <si>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</si>
  <si>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</si>
  <si>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</si>
  <si>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</si>
  <si>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</si>
  <si>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</si>
  <si>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</si>
  <si>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</si>
  <si>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</si>
  <si>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</si>
  <si>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</si>
  <si>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</si>
  <si>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</si>
  <si>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</si>
  <si>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</si>
  <si>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</si>
  <si>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</si>
  <si>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</si>
  <si>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</si>
  <si>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</si>
  <si>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</si>
  <si>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</si>
  <si>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</si>
  <si>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</si>
  <si>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</si>
  <si>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</si>
  <si>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</si>
  <si>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</si>
  <si>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</si>
  <si>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</si>
  <si>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</si>
  <si>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</si>
  <si>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</si>
  <si>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</si>
  <si>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</si>
  <si>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</si>
  <si>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</si>
  <si>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</si>
  <si>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</si>
  <si>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</si>
  <si>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</si>
  <si>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</si>
  <si>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</si>
  <si>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</si>
  <si>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</si>
  <si>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</si>
  <si>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</si>
  <si>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</si>
  <si>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</si>
  <si>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</si>
  <si>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</si>
  <si>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</si>
  <si>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</si>
  <si>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</si>
  <si>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</si>
  <si>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</si>
  <si>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</si>
  <si>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</si>
  <si>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</si>
  <si>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</si>
  <si>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</si>
  <si>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</si>
  <si>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</si>
  <si>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</si>
  <si>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</si>
  <si>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</si>
  <si>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</si>
  <si>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</si>
  <si>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</si>
  <si>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</si>
  <si>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</si>
  <si>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</si>
  <si>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</si>
  <si>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</si>
  <si>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</si>
  <si>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</si>
  <si>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</si>
  <si>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</si>
  <si>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</si>
  <si>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</si>
  <si>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</si>
  <si>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</si>
  <si>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</si>
  <si>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</si>
  <si>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</si>
  <si>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</si>
  <si>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</si>
  <si>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</si>
  <si>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</si>
  <si>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</si>
  <si>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</si>
  <si>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</si>
  <si>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</si>
  <si>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</si>
  <si>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</si>
  <si>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</si>
  <si>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</si>
  <si>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</si>
  <si>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</si>
  <si>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</si>
  <si>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</si>
  <si>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</si>
  <si>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</si>
  <si>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</si>
  <si>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</si>
  <si>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</si>
  <si>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</si>
  <si>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</si>
  <si>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</si>
  <si>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</si>
  <si>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</si>
  <si>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</si>
  <si>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</si>
  <si>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</si>
  <si>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</si>
  <si>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</si>
  <si>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</si>
  <si>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</si>
  <si>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</si>
  <si>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</si>
  <si>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</si>
  <si>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</si>
  <si>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</si>
  <si>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</si>
  <si>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</si>
  <si>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</si>
  <si>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</si>
  <si>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</si>
  <si>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</si>
  <si>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</si>
  <si>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</si>
  <si>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</si>
  <si>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</si>
  <si>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</si>
  <si>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</si>
  <si>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</si>
  <si>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</si>
  <si>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</si>
  <si>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</si>
  <si>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</si>
  <si>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</si>
  <si>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</si>
  <si>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</si>
  <si>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</si>
  <si>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</si>
  <si>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</si>
  <si>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</si>
  <si>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</si>
  <si>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</si>
  <si>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</si>
  <si>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</si>
  <si>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</si>
  <si>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</si>
  <si>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</si>
  <si>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</si>
  <si>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</si>
  <si>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</si>
  <si>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</si>
  <si>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</si>
  <si>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</si>
  <si>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</si>
  <si>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</si>
  <si>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</si>
  <si>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</si>
  <si>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</si>
  <si>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</si>
  <si>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</si>
  <si>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</si>
  <si>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</si>
  <si>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</si>
  <si>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</si>
  <si>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</si>
  <si>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</si>
  <si>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</si>
  <si>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</si>
  <si>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</si>
  <si>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</si>
  <si>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</si>
  <si>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</si>
  <si>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</si>
  <si>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</si>
  <si>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</si>
  <si>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</si>
  <si>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</si>
  <si>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</si>
  <si>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</si>
  <si>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</si>
  <si>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</si>
  <si>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</si>
  <si>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</si>
  <si>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</si>
  <si>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</si>
  <si>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</si>
  <si>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</si>
  <si>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</si>
  <si>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</si>
  <si>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</si>
  <si>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</si>
  <si>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</si>
  <si>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</si>
  <si>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</si>
  <si>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</si>
  <si>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</si>
  <si>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</si>
  <si>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</si>
  <si>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</si>
  <si>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</si>
  <si>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</si>
  <si>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</si>
  <si>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</si>
  <si>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</si>
  <si>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</si>
  <si>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</si>
  <si>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</si>
  <si>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</si>
  <si>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</si>
  <si>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</si>
  <si>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</si>
  <si>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</si>
  <si>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</si>
  <si>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</si>
  <si>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</si>
  <si>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</si>
  <si>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</si>
  <si>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</si>
  <si>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</si>
  <si>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</si>
  <si>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</si>
  <si>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</si>
  <si>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</si>
  <si>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</si>
  <si>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</si>
  <si>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</si>
  <si>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</si>
  <si>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</si>
  <si>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</si>
  <si>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</si>
  <si>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</si>
  <si>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</si>
  <si>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</si>
  <si>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</si>
  <si>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</si>
  <si>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</si>
  <si>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</si>
  <si>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</si>
  <si>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</si>
  <si>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</si>
  <si>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</si>
  <si>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</si>
  <si>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</si>
  <si>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</si>
  <si>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</si>
  <si>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</si>
  <si>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</si>
  <si>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</si>
  <si>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</si>
  <si>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</si>
  <si>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</si>
  <si>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</si>
  <si>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</si>
  <si>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</si>
  <si>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</si>
  <si>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</si>
  <si>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</si>
  <si>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</si>
  <si>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</si>
  <si>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</si>
  <si>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</si>
  <si>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</si>
  <si>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</si>
  <si>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</si>
  <si>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</si>
  <si>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</si>
  <si>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</si>
  <si>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</si>
  <si>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</si>
  <si>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</si>
  <si>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</si>
  <si>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</si>
  <si>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</si>
  <si>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</si>
  <si>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</si>
  <si>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</si>
  <si>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</si>
  <si>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</si>
  <si>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</si>
  <si>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</si>
  <si>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</si>
  <si>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</si>
  <si>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</si>
  <si>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</si>
  <si>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</si>
  <si>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</si>
  <si>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</si>
  <si>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</si>
  <si>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</si>
  <si>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</si>
  <si>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</si>
  <si>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</si>
  <si>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</si>
  <si>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</si>
  <si>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</si>
  <si>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</si>
  <si>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</si>
  <si>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</si>
  <si>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</si>
  <si>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</si>
  <si>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</si>
  <si>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</si>
  <si>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</si>
  <si>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</si>
  <si>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</si>
  <si>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</si>
  <si>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</si>
  <si>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</si>
  <si>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</si>
  <si>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</si>
  <si>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</si>
  <si>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</si>
  <si>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</si>
  <si>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</si>
  <si>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</si>
  <si>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</si>
  <si>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</si>
  <si>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</si>
  <si>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</si>
  <si>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</si>
  <si>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</si>
  <si>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</si>
  <si>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</si>
  <si>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</si>
  <si>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</si>
  <si>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</si>
  <si>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</si>
  <si>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</si>
  <si>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</si>
  <si>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</si>
  <si>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</si>
  <si>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</si>
  <si>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</si>
  <si>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</si>
  <si>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</si>
  <si>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</si>
  <si>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</si>
  <si>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</si>
  <si>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</si>
  <si>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</si>
  <si>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</si>
  <si>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</si>
  <si>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</si>
  <si>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</si>
  <si>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</si>
  <si>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</si>
  <si>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</si>
  <si>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</si>
  <si>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</si>
  <si>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</si>
  <si>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</si>
  <si>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</si>
  <si>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</si>
  <si>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</si>
  <si>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</si>
  <si>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</si>
  <si>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</si>
  <si>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</si>
  <si>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</si>
  <si>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</si>
  <si>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</si>
  <si>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</si>
  <si>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</si>
  <si>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</si>
  <si>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</si>
  <si>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</si>
  <si>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</si>
  <si>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</si>
  <si>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</si>
  <si>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</si>
  <si>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</si>
  <si>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</si>
  <si>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</si>
  <si>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</si>
  <si>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</si>
  <si>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</si>
  <si>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</si>
  <si>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</si>
  <si>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</si>
  <si>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</si>
  <si>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</si>
  <si>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</si>
  <si>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</si>
  <si>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</si>
  <si>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</si>
  <si>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</si>
  <si>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</si>
  <si>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</si>
  <si>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</si>
  <si>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</si>
  <si>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</si>
  <si>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</si>
  <si>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</si>
  <si>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</si>
  <si>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</si>
  <si>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</si>
  <si>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</si>
  <si>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</si>
  <si>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</si>
  <si>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</si>
  <si>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</si>
  <si>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</si>
  <si>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</si>
  <si>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</si>
  <si>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</si>
  <si>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</si>
  <si>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</si>
  <si>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</si>
  <si>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</si>
  <si>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</si>
  <si>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</si>
  <si>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</si>
  <si>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</si>
  <si>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</si>
  <si>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</si>
  <si>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</si>
  <si>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</si>
  <si>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</si>
  <si>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</si>
  <si>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</si>
  <si>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</si>
  <si>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</si>
  <si>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</si>
  <si>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</si>
  <si>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</si>
  <si>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</si>
  <si>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</si>
  <si>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</si>
  <si>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</si>
  <si>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</si>
  <si>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</si>
  <si>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</si>
  <si>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</si>
  <si>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</si>
  <si>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</si>
  <si>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</si>
  <si>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</si>
  <si>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</si>
  <si>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</si>
  <si>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</si>
  <si>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</si>
  <si>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</si>
  <si>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</si>
  <si>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</si>
  <si>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</si>
  <si>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</si>
  <si>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</si>
  <si>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</si>
  <si>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</si>
  <si>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</si>
  <si>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</si>
  <si>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</si>
  <si>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</si>
  <si>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</si>
  <si>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</si>
  <si>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</si>
  <si>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</si>
  <si>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</si>
  <si>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</si>
  <si>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</si>
  <si>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</si>
  <si>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</si>
  <si>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</si>
  <si>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</si>
  <si>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</si>
  <si>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</si>
  <si>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</si>
  <si>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</si>
  <si>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</si>
  <si>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</si>
  <si>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</si>
  <si>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</si>
  <si>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</si>
  <si>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</si>
  <si>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</si>
  <si>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</si>
  <si>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</si>
  <si>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</si>
  <si>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</si>
  <si>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</si>
  <si>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</si>
  <si>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</si>
  <si>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</si>
  <si>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</si>
  <si>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</si>
  <si>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</si>
  <si>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</si>
  <si>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</si>
  <si>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</si>
  <si>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</si>
  <si>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</si>
  <si>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</si>
  <si>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</si>
  <si>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</si>
  <si>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</si>
  <si>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</si>
  <si>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</si>
  <si>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</si>
  <si>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</si>
  <si>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</si>
  <si>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</si>
  <si>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</si>
  <si>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</si>
  <si>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</si>
  <si>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</si>
  <si>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</si>
  <si>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</si>
  <si>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</si>
  <si>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</si>
  <si>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</si>
  <si>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</si>
  <si>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</si>
  <si>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</si>
  <si>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</si>
  <si>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</si>
  <si>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</si>
  <si>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</si>
  <si>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</si>
  <si>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</si>
  <si>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</si>
  <si>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</si>
  <si>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</si>
  <si>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</si>
  <si>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</si>
  <si>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</si>
  <si>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</si>
  <si>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</si>
  <si>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</si>
  <si>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</si>
  <si>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</si>
  <si>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</si>
  <si>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</si>
  <si>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</si>
  <si>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</si>
  <si>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</si>
  <si>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</si>
  <si>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</si>
  <si>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</si>
  <si>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</si>
  <si>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</si>
  <si>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</si>
  <si>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</si>
  <si>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</si>
  <si>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</si>
  <si>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</si>
  <si>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</si>
  <si>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</si>
  <si>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</si>
  <si>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</si>
  <si>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</si>
  <si>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</si>
  <si>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</si>
  <si>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</si>
  <si>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</si>
  <si>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</si>
  <si>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</si>
  <si>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</si>
  <si>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</si>
  <si>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</si>
  <si>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</si>
  <si>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</si>
  <si>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</si>
  <si>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</si>
  <si>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</si>
  <si>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</si>
  <si>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</si>
  <si>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</si>
  <si>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</si>
  <si>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</si>
  <si>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</si>
  <si>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</si>
  <si>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</si>
  <si>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</si>
  <si>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</si>
  <si>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</si>
  <si>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</si>
  <si>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</si>
  <si>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</si>
  <si>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</si>
  <si>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</si>
  <si>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</si>
  <si>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</si>
  <si>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</si>
  <si>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</si>
  <si>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</si>
  <si>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</si>
  <si>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</si>
  <si>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</si>
  <si>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</si>
  <si>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</si>
  <si>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</si>
  <si>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</si>
  <si>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</si>
  <si>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</si>
  <si>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</si>
  <si>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</si>
  <si>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</si>
  <si>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</si>
  <si>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</si>
  <si>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</si>
  <si>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</si>
  <si>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</si>
  <si>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</si>
  <si>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</si>
  <si>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</si>
  <si>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</si>
  <si>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</si>
  <si>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</si>
  <si>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</si>
  <si>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</si>
  <si>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</si>
  <si>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</si>
  <si>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</si>
  <si>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</si>
  <si>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</si>
  <si>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</si>
  <si>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</si>
  <si>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</si>
  <si>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</si>
  <si>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</si>
  <si>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</si>
  <si>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</si>
  <si>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</si>
  <si>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</si>
  <si>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</si>
  <si>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</si>
  <si>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</si>
  <si>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</si>
  <si>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</si>
  <si>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</si>
  <si>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</si>
  <si>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</si>
  <si>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</si>
  <si>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</si>
  <si>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</si>
  <si>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</si>
  <si>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</si>
  <si>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</si>
  <si>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</si>
  <si>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</si>
  <si>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</si>
  <si>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</si>
  <si>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</si>
  <si>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</si>
  <si>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</si>
  <si>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</si>
  <si>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</si>
  <si>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</si>
  <si>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</si>
  <si>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</si>
  <si>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</si>
  <si>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</si>
  <si>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</si>
  <si>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</si>
  <si>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</si>
  <si>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</si>
  <si>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</si>
  <si>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</si>
  <si>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</si>
  <si>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</si>
  <si>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</si>
  <si>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</si>
  <si>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</si>
  <si>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</si>
  <si>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</si>
  <si>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</si>
  <si>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</si>
  <si>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</si>
  <si>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</si>
  <si>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</si>
  <si>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</si>
  <si>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</si>
  <si>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</si>
  <si>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</si>
  <si>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</si>
  <si>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</si>
  <si>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</si>
  <si>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</si>
  <si>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</si>
  <si>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</si>
  <si>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</si>
  <si>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</si>
  <si>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</si>
  <si>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</si>
  <si>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</si>
  <si>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</si>
  <si>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</si>
  <si>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</si>
  <si>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</si>
  <si>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</si>
  <si>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</si>
  <si>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</si>
  <si>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</si>
  <si>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</si>
  <si>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</si>
  <si>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</si>
  <si>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</si>
  <si>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</si>
  <si>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</si>
  <si>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</si>
  <si>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</si>
  <si>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</si>
  <si>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</si>
  <si>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</si>
  <si>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</si>
  <si>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</si>
  <si>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</si>
  <si>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</si>
  <si>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</si>
  <si>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</si>
  <si>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</si>
  <si>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</si>
  <si>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</si>
  <si>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</si>
  <si>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</si>
  <si>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</si>
  <si>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</si>
  <si>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</si>
  <si>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</si>
  <si>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</si>
  <si>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</si>
  <si>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</si>
  <si>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</si>
  <si>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</si>
  <si>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</si>
  <si>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</si>
  <si>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</si>
  <si>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</si>
  <si>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</si>
  <si>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</si>
  <si>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</si>
  <si>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</si>
  <si>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</si>
  <si>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</si>
  <si>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</si>
  <si>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</si>
  <si>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</si>
  <si>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</si>
  <si>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</si>
  <si>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</si>
  <si>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</si>
  <si>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</si>
  <si>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</si>
  <si>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</si>
  <si>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</si>
  <si>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</si>
  <si>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</si>
  <si>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</si>
  <si>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</si>
  <si>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</si>
  <si>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</si>
  <si>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</si>
  <si>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</si>
  <si>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</si>
  <si>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</si>
  <si>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</si>
  <si>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</si>
  <si>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</si>
  <si>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</si>
  <si>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</si>
  <si>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</si>
  <si>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</si>
  <si>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</si>
  <si>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</si>
  <si>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</si>
  <si>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</si>
  <si>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</si>
  <si>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</si>
  <si>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</si>
  <si>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</si>
  <si>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</si>
  <si>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</si>
  <si>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</si>
  <si>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</si>
  <si>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</si>
  <si>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</si>
  <si>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</si>
  <si>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</si>
  <si>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</si>
  <si>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</si>
  <si>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</si>
  <si>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</si>
  <si>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</si>
  <si>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</si>
  <si>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</si>
  <si>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</si>
  <si>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</si>
  <si>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</si>
  <si>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</si>
  <si>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</si>
  <si>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</si>
  <si>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</si>
  <si>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</si>
  <si>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</si>
  <si>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</si>
  <si>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</si>
  <si>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</si>
  <si>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</si>
  <si>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</si>
  <si>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</si>
  <si>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</si>
  <si>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</si>
  <si>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</si>
  <si>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</si>
  <si>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</si>
  <si>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</si>
  <si>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</si>
  <si>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</si>
  <si>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</si>
  <si>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</si>
  <si>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</si>
  <si>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</si>
  <si>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</si>
  <si>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</si>
  <si>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</si>
  <si>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</si>
  <si>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</si>
  <si>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</si>
  <si>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</si>
  <si>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</si>
  <si>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</si>
  <si>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</si>
  <si>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</si>
  <si>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</si>
  <si>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</si>
  <si>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</si>
  <si>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</si>
  <si>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</si>
  <si>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</si>
  <si>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</si>
  <si>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</si>
  <si>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</si>
  <si>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</si>
  <si>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</si>
  <si>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</si>
  <si>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</si>
  <si>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</si>
  <si>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</si>
  <si>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</si>
  <si>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</si>
  <si>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</si>
  <si>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</si>
  <si>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</si>
  <si>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</si>
  <si>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</si>
  <si>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</si>
  <si>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</si>
  <si>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</si>
  <si>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</si>
  <si>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</si>
  <si>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</si>
  <si>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</si>
  <si>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</si>
  <si>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</si>
  <si>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</si>
  <si>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</si>
  <si>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</si>
  <si>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</si>
  <si>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</si>
  <si>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</si>
  <si>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</si>
  <si>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</si>
  <si>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</si>
  <si>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</si>
  <si>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</si>
  <si>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</si>
  <si>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</si>
  <si>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</si>
  <si>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</si>
  <si>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</si>
  <si>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</si>
  <si>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</si>
  <si>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</si>
  <si>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</si>
  <si>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</si>
  <si>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</si>
  <si>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</si>
  <si>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</si>
  <si>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</si>
  <si>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</si>
  <si>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</si>
  <si>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</si>
  <si>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</si>
  <si>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</si>
  <si>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</si>
  <si>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</si>
  <si>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</si>
  <si>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</si>
  <si>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</si>
  <si>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</si>
  <si>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</si>
  <si>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</si>
  <si>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</si>
  <si>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</si>
  <si>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</si>
  <si>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</si>
  <si>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</si>
  <si>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</si>
  <si>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</si>
  <si>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</si>
  <si>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</si>
  <si>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</si>
  <si>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</si>
  <si>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</si>
  <si>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</si>
  <si>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</si>
  <si>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</si>
  <si>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</si>
  <si>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</si>
  <si>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</si>
  <si>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</si>
  <si>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</si>
  <si>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</si>
  <si>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</si>
  <si>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</si>
  <si>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</si>
  <si>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</si>
  <si>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</si>
  <si>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</si>
  <si>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</si>
  <si>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</si>
  <si>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</si>
  <si>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</si>
  <si>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</si>
  <si>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</si>
  <si>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</si>
  <si>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</si>
  <si>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</si>
  <si>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</si>
  <si>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</si>
  <si>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</si>
  <si>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</si>
  <si>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</si>
  <si>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</si>
  <si>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</si>
  <si>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</si>
  <si>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</si>
  <si>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</si>
  <si>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</si>
  <si>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</si>
  <si>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</si>
  <si>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</si>
  <si>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</si>
  <si>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</si>
  <si>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</si>
  <si>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</si>
  <si>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</si>
  <si>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</si>
  <si>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</si>
  <si>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</si>
  <si>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</si>
  <si>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</si>
  <si>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</si>
  <si>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</si>
  <si>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</si>
  <si>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</si>
  <si>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</si>
  <si>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</si>
  <si>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</si>
  <si>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</si>
  <si>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</si>
  <si>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</si>
  <si>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</si>
  <si>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</si>
  <si>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</si>
  <si>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</si>
  <si>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</si>
  <si>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</si>
  <si>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</si>
  <si>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</si>
  <si>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</si>
  <si>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</si>
  <si>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</si>
  <si>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</si>
  <si>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</si>
  <si>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</si>
  <si>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</si>
  <si>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</si>
  <si>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</si>
  <si>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</si>
  <si>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</si>
  <si>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</si>
  <si>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</si>
  <si>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</si>
  <si>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</si>
  <si>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</si>
  <si>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</si>
  <si>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</si>
  <si>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</si>
  <si>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</si>
  <si>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</si>
  <si>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</si>
  <si>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</si>
  <si>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</si>
  <si>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</si>
  <si>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</si>
  <si>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</si>
  <si>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</si>
  <si>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</si>
  <si>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</si>
  <si>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</si>
  <si>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</si>
  <si>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</si>
  <si>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</si>
  <si>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</si>
  <si>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</si>
  <si>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</si>
  <si>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</si>
  <si>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</si>
  <si>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</si>
  <si>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</si>
  <si>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</si>
  <si>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</si>
  <si>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</si>
  <si>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</si>
  <si>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</si>
  <si>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</si>
  <si>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</si>
  <si>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</si>
  <si>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</si>
  <si>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</si>
  <si>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</si>
  <si>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</si>
  <si>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</si>
  <si>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</si>
  <si>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</si>
  <si>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</si>
  <si>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</si>
  <si>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</si>
  <si>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</si>
  <si>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</si>
  <si>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</si>
  <si>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</si>
  <si>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</si>
  <si>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</si>
  <si>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</si>
  <si>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</si>
  <si>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</si>
  <si>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</si>
  <si>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</si>
  <si>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</si>
  <si>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</si>
  <si>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</si>
  <si>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</si>
  <si>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</si>
  <si>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</si>
  <si>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</si>
  <si>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</si>
  <si>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</si>
  <si>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</si>
  <si>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</si>
  <si>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</si>
  <si>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</si>
  <si>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</si>
  <si>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</si>
  <si>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</si>
  <si>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</si>
  <si>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</si>
  <si>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</si>
  <si>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</si>
  <si>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</si>
  <si>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</si>
  <si>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</si>
  <si>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</si>
  <si>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</si>
  <si>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</si>
  <si>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</si>
  <si>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</si>
  <si>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</si>
  <si>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</si>
  <si>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</si>
  <si>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</si>
  <si>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</si>
  <si>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</si>
  <si>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</si>
  <si>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</si>
  <si>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</si>
  <si>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</si>
  <si>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</si>
  <si>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</si>
  <si>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</si>
  <si>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</si>
  <si>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</si>
  <si>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</si>
  <si>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</si>
  <si>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</si>
  <si>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</si>
  <si>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</si>
  <si>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</si>
  <si>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</si>
  <si>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</si>
  <si>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</si>
  <si>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</si>
  <si>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</si>
  <si>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</si>
  <si>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</si>
  <si>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</si>
  <si>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</si>
  <si>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</si>
  <si>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</si>
  <si>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</si>
  <si>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</si>
  <si>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</si>
  <si>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</si>
  <si>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</si>
  <si>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</si>
  <si>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</si>
  <si>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</si>
  <si>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</si>
  <si>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</si>
  <si>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</si>
  <si>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</si>
  <si>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</si>
  <si>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</si>
  <si>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</si>
  <si>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</si>
  <si>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</si>
  <si>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</si>
  <si>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</si>
  <si>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</si>
  <si>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</si>
  <si>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</si>
  <si>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</si>
  <si>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</si>
  <si>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</si>
  <si>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</si>
  <si>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</si>
  <si>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</si>
  <si>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</si>
  <si>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</si>
  <si>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</si>
  <si>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</si>
  <si>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</si>
  <si>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</si>
  <si>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</si>
  <si>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</si>
  <si>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</si>
  <si>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</si>
  <si>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</si>
  <si>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</si>
  <si>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</si>
  <si>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</si>
  <si>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</si>
  <si>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</si>
  <si>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</si>
  <si>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</si>
  <si>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</si>
  <si>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</si>
  <si>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</si>
  <si>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</si>
  <si>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</si>
  <si>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</si>
  <si>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</si>
  <si>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</si>
  <si>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</si>
  <si>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</si>
  <si>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</si>
  <si>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</si>
  <si>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</si>
  <si>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</si>
  <si>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</si>
  <si>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</si>
  <si>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</si>
  <si>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</si>
  <si>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</si>
  <si>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</si>
  <si>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</si>
  <si>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</si>
  <si>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</si>
  <si>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</si>
  <si>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</si>
  <si>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</si>
  <si>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</si>
  <si>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</si>
  <si>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</si>
  <si>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</si>
  <si>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</si>
  <si>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</si>
  <si>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</si>
  <si>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</si>
  <si>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</si>
  <si>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</si>
  <si>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</si>
  <si>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</si>
  <si>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</si>
  <si>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</si>
  <si>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</si>
  <si>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</si>
  <si>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</si>
  <si>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</si>
  <si>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</si>
  <si>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</si>
  <si>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</si>
  <si>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</si>
  <si>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</si>
  <si>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</si>
  <si>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</si>
  <si>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</si>
  <si>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</si>
  <si>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</si>
  <si>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</si>
  <si>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</si>
  <si>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</si>
  <si>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</si>
  <si>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</si>
  <si>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</si>
  <si>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</si>
  <si>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</si>
  <si>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</si>
  <si>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</si>
  <si>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</si>
  <si>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</si>
  <si>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</si>
  <si>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</si>
  <si>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</si>
  <si>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</si>
  <si>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</si>
  <si>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</si>
  <si>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</si>
  <si>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</si>
  <si>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</si>
  <si>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</si>
  <si>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</si>
  <si>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</si>
  <si>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</si>
  <si>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</si>
  <si>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</si>
  <si>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</si>
  <si>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</si>
  <si>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</si>
  <si>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</si>
  <si>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</si>
  <si>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</si>
  <si>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</si>
  <si>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</si>
  <si>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</si>
  <si>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</si>
  <si>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</si>
  <si>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</si>
  <si>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</si>
  <si>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</si>
  <si>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</si>
  <si>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</si>
  <si>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</si>
  <si>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</si>
  <si>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</si>
  <si>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</si>
  <si>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</si>
  <si>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</si>
  <si>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</si>
  <si>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</si>
  <si>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</si>
  <si>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</si>
  <si>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</si>
  <si>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</si>
  <si>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</si>
  <si>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</si>
  <si>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</si>
  <si>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</si>
  <si>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</si>
  <si>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</si>
  <si>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</si>
  <si>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</si>
  <si>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</si>
  <si>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</si>
  <si>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</si>
  <si>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</si>
  <si>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</si>
  <si>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</si>
  <si>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</si>
  <si>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</si>
  <si>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</si>
  <si>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</si>
  <si>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</si>
  <si>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</si>
  <si>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</si>
  <si>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</si>
  <si>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</si>
  <si>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</si>
  <si>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</si>
  <si>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</si>
  <si>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</si>
  <si>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</si>
  <si>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</si>
  <si>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</si>
  <si>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</si>
  <si>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</si>
  <si>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</si>
  <si>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</si>
  <si>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</si>
  <si>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</si>
  <si>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</si>
  <si>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</si>
  <si>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</si>
  <si>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</si>
  <si>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</si>
  <si>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</si>
  <si>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</si>
  <si>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</si>
  <si>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</si>
  <si>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</si>
  <si>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</si>
  <si>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</si>
  <si>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</si>
  <si>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</si>
  <si>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</si>
  <si>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</si>
  <si>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</si>
  <si>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</si>
  <si>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</si>
  <si>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</si>
  <si>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</si>
  <si>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</si>
  <si>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</si>
  <si>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</si>
  <si>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</si>
  <si>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</si>
  <si>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</si>
  <si>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</si>
  <si>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</si>
  <si>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</si>
  <si>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</si>
  <si>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</si>
  <si>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</si>
  <si>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</si>
  <si>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</si>
  <si>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</si>
  <si>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</si>
  <si>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</si>
  <si>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</si>
  <si>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</si>
  <si>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</si>
  <si>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</si>
  <si>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</si>
  <si>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</si>
  <si>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</si>
  <si>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</si>
  <si>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</si>
  <si>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</si>
  <si>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</si>
  <si>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</si>
  <si>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</si>
  <si>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</si>
  <si>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</si>
  <si>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</si>
  <si>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</si>
  <si>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</si>
  <si>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</si>
  <si>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</si>
  <si>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</si>
  <si>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</si>
  <si>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</si>
  <si>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</si>
  <si>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</si>
  <si>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</si>
  <si>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</si>
  <si>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</si>
  <si>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</si>
  <si>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</si>
  <si>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</si>
  <si>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</si>
  <si>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</si>
  <si>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</si>
  <si>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</si>
  <si>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</si>
  <si>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</si>
  <si>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</si>
  <si>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</si>
  <si>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</si>
  <si>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</si>
  <si>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</si>
  <si>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</si>
  <si>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</si>
  <si>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</si>
  <si>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</si>
  <si>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</si>
  <si>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</si>
  <si>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</si>
  <si>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</si>
  <si>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</si>
  <si>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</si>
  <si>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</si>
  <si>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</si>
  <si>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</si>
  <si>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</si>
  <si>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</si>
  <si>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</si>
  <si>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</si>
  <si>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</si>
  <si>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</si>
  <si>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</si>
  <si>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</si>
  <si>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</si>
  <si>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</si>
  <si>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</si>
  <si>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</si>
  <si>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</si>
  <si>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</si>
  <si>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</si>
  <si>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</si>
  <si>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</si>
  <si>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</si>
  <si>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</si>
  <si>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</si>
  <si>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</si>
  <si>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</si>
  <si>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</si>
  <si>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</si>
  <si>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</si>
  <si>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</si>
  <si>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</si>
  <si>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</si>
  <si>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</si>
  <si>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</si>
  <si>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</si>
  <si>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</si>
  <si>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</si>
  <si>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</si>
  <si>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</si>
  <si>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</si>
  <si>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</si>
  <si>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</si>
  <si>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</si>
  <si>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</si>
  <si>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</si>
  <si>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</si>
  <si>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</si>
  <si>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</si>
  <si>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</si>
  <si>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</si>
  <si>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</si>
  <si>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</si>
  <si>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</si>
  <si>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</si>
  <si>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</si>
  <si>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</si>
  <si>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</si>
  <si>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</si>
  <si>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</si>
  <si>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</si>
  <si>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</si>
  <si>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</si>
  <si>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</si>
  <si>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</si>
  <si>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</si>
  <si>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</si>
  <si>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</si>
  <si>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</si>
  <si>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</si>
  <si>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</si>
  <si>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</si>
  <si>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</si>
  <si>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</si>
  <si>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</si>
  <si>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</si>
  <si>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</si>
  <si>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</si>
  <si>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</si>
  <si>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</si>
  <si>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</si>
  <si>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</si>
  <si>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</si>
  <si>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</si>
  <si>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</si>
  <si>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</si>
  <si>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</si>
  <si>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</si>
  <si>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</si>
  <si>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</si>
  <si>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</si>
  <si>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</si>
  <si>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</si>
  <si>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</si>
  <si>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</si>
  <si>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</si>
  <si>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</si>
  <si>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</si>
  <si>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</si>
  <si>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</si>
  <si>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</si>
  <si>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</si>
  <si>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</si>
  <si>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</si>
  <si>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</si>
  <si>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</si>
  <si>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</si>
  <si>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</si>
  <si>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</si>
  <si>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</si>
  <si>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</si>
  <si>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</si>
  <si>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</si>
  <si>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</si>
  <si>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</si>
  <si>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</si>
  <si>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</si>
  <si>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</si>
  <si>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</si>
  <si>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</si>
  <si>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</si>
  <si>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</si>
  <si>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</si>
  <si>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</si>
  <si>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</si>
  <si>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</si>
  <si>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</si>
  <si>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</si>
  <si>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</si>
  <si>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</si>
  <si>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</si>
  <si>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</si>
  <si>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</si>
  <si>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</si>
  <si>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</si>
  <si>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</si>
  <si>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</si>
  <si>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</si>
  <si>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</si>
  <si>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</si>
  <si>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</si>
  <si>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</si>
  <si>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</si>
  <si>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</si>
  <si>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</si>
  <si>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</si>
  <si>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</si>
  <si>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</si>
  <si>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</si>
  <si>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</si>
  <si>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</si>
  <si>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</si>
  <si>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</si>
  <si>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</si>
  <si>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</si>
  <si>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</si>
  <si>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</si>
  <si>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</si>
  <si>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</si>
  <si>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</si>
  <si>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</si>
  <si>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</si>
  <si>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</si>
  <si>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</si>
  <si>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</si>
  <si>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</si>
  <si>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</si>
  <si>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</si>
  <si>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</si>
  <si>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</si>
  <si>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</si>
  <si>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</si>
  <si>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</si>
  <si>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</si>
  <si>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</si>
  <si>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</si>
  <si>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</si>
  <si>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</si>
  <si>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</si>
  <si>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</si>
  <si>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</si>
  <si>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</si>
  <si>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</si>
  <si>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</si>
  <si>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</si>
  <si>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</si>
  <si>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</si>
  <si>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</si>
  <si>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</si>
  <si>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</si>
  <si>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</si>
  <si>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</si>
  <si>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</si>
  <si>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</si>
  <si>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</si>
  <si>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</si>
  <si>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</si>
  <si>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</si>
  <si>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</si>
  <si>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</si>
  <si>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</si>
  <si>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</si>
  <si>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</si>
  <si>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</si>
  <si>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</si>
  <si>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</si>
  <si>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</si>
  <si>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</si>
  <si>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</si>
  <si>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</si>
  <si>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</si>
  <si>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</si>
  <si>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</si>
  <si>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</si>
  <si>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</si>
  <si>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</si>
  <si>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</si>
  <si>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</si>
  <si>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</si>
  <si>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</si>
  <si>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</si>
  <si>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</si>
  <si>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</si>
  <si>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</si>
  <si>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</si>
  <si>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</si>
  <si>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</si>
  <si>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</si>
  <si>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</si>
  <si>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</si>
  <si>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</si>
  <si>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</si>
  <si>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</si>
  <si>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</si>
  <si>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</si>
  <si>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</si>
  <si>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</si>
  <si>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</si>
  <si>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</si>
  <si>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</si>
  <si>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</si>
  <si>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</si>
  <si>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</si>
  <si>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</si>
  <si>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</si>
  <si>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</si>
  <si>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</si>
  <si>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</si>
  <si>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</si>
  <si>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</si>
  <si>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</si>
  <si>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</si>
  <si>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</si>
  <si>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</si>
  <si>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</si>
  <si>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</si>
  <si>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</si>
  <si>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</si>
  <si>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</si>
  <si>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</si>
  <si>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</si>
  <si>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</si>
  <si>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</si>
  <si>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</si>
  <si>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</si>
  <si>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</si>
  <si>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</si>
  <si>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</si>
  <si>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</si>
  <si>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</si>
  <si>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</si>
  <si>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</si>
  <si>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</si>
  <si>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</si>
  <si>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</si>
  <si>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</si>
  <si>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</si>
  <si>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</si>
  <si>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</si>
  <si>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</si>
  <si>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</si>
  <si>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</si>
  <si>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</si>
  <si>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</si>
  <si>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</si>
  <si>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</si>
  <si>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</si>
  <si>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</si>
  <si>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</si>
  <si>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</si>
  <si>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</si>
  <si>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</si>
  <si>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</si>
  <si>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</si>
  <si>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</si>
  <si>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</si>
  <si>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</si>
  <si>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</si>
  <si>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</si>
  <si>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</si>
  <si>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</si>
  <si>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</si>
  <si>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</si>
  <si>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</si>
  <si>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</si>
  <si>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</si>
  <si>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</si>
  <si>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</si>
  <si>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</si>
  <si>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</si>
  <si>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</si>
  <si>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</si>
  <si>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</si>
  <si>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</si>
  <si>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</si>
  <si>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</si>
  <si>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</si>
  <si>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</si>
  <si>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</si>
  <si>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</si>
  <si>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</si>
  <si>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</si>
  <si>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</si>
  <si>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</si>
  <si>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</si>
  <si>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</si>
  <si>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</si>
  <si>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</si>
  <si>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</si>
  <si>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</si>
  <si>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</si>
  <si>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</si>
  <si>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</si>
  <si>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</si>
  <si>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</si>
  <si>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</si>
  <si>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</si>
  <si>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</si>
  <si>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</si>
  <si>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</si>
  <si>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</si>
  <si>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</si>
  <si>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</si>
  <si>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</si>
  <si>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</si>
  <si>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</si>
  <si>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</si>
  <si>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</si>
  <si>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</si>
  <si>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</si>
  <si>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</si>
  <si>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</si>
  <si>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</si>
  <si>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</si>
  <si>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</si>
  <si>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</si>
  <si>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</si>
  <si>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</si>
  <si>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</si>
  <si>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</si>
  <si>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</si>
  <si>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</si>
  <si>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</si>
  <si>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</si>
  <si>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</si>
  <si>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</si>
  <si>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</si>
  <si>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</si>
  <si>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</si>
  <si>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</si>
  <si>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</si>
  <si>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</si>
  <si>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</si>
  <si>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</si>
  <si>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</si>
  <si>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</si>
  <si>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</si>
  <si>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</si>
  <si>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</si>
  <si>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</si>
  <si>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</si>
  <si>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</si>
  <si>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</si>
  <si>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</si>
  <si>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</si>
  <si>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</si>
  <si>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</si>
  <si>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</si>
  <si>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</si>
  <si>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</si>
  <si>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</si>
  <si>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</si>
  <si>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</si>
  <si>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</si>
  <si>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</si>
  <si>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</si>
  <si>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</si>
  <si>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</si>
  <si>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</si>
  <si>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</si>
  <si>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</si>
  <si>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</si>
  <si>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</si>
  <si>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</si>
  <si>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</si>
  <si>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</si>
  <si>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</si>
  <si>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</si>
  <si>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</si>
  <si>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</si>
  <si>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</si>
  <si>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</si>
  <si>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</si>
  <si>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</si>
  <si>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</si>
  <si>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</si>
  <si>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</si>
  <si>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</si>
  <si>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</si>
  <si>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</si>
  <si>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</si>
  <si>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</si>
  <si>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</si>
  <si>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</si>
  <si>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</si>
  <si>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</si>
  <si>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</si>
  <si>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</si>
  <si>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</si>
  <si>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</si>
  <si>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</si>
  <si>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</si>
  <si>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</si>
  <si>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</si>
  <si>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</si>
  <si>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</si>
  <si>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</si>
  <si>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</si>
  <si>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</si>
  <si>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</si>
  <si>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</si>
  <si>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</si>
  <si>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</si>
  <si>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</si>
  <si>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</si>
  <si>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</si>
  <si>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</si>
  <si>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</si>
  <si>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</si>
  <si>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</si>
  <si>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</si>
  <si>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</si>
  <si>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</si>
  <si>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</si>
  <si>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</si>
  <si>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</si>
  <si>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</si>
  <si>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</si>
  <si>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</si>
  <si>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</si>
  <si>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</si>
  <si>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</si>
  <si>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</si>
  <si>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</si>
  <si>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</si>
  <si>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</si>
  <si>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</si>
  <si>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</si>
  <si>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</si>
  <si>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</si>
  <si>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</si>
  <si>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</si>
  <si>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</si>
  <si>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</si>
  <si>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</si>
  <si>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</si>
  <si>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</si>
  <si>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</si>
  <si>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</si>
  <si>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</si>
  <si>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</si>
  <si>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</si>
  <si>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</si>
  <si>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</si>
  <si>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</si>
  <si>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</si>
  <si>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</si>
  <si>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</si>
  <si>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</si>
  <si>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</si>
  <si>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</si>
  <si>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</si>
  <si>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</si>
  <si>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</si>
  <si>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</si>
  <si>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</si>
  <si>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</si>
  <si>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</si>
  <si>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</si>
  <si>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</si>
  <si>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</si>
  <si>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</si>
  <si>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</si>
  <si>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</si>
  <si>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</si>
  <si>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</si>
  <si>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</si>
  <si>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</si>
  <si>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</si>
  <si>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</si>
  <si>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</si>
  <si>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</si>
  <si>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</si>
  <si>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</si>
  <si>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</si>
  <si>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</si>
  <si>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</si>
  <si>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</si>
  <si>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</si>
  <si>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</si>
  <si>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</si>
  <si>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</si>
  <si>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</si>
  <si>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</si>
  <si>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</si>
  <si>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</si>
  <si>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</si>
  <si>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</si>
  <si>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</si>
  <si>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</si>
  <si>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</si>
  <si>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</si>
  <si>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</si>
  <si>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</si>
  <si>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</si>
  <si>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</si>
  <si>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</si>
  <si>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</si>
  <si>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</si>
  <si>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</si>
  <si>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</si>
  <si>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</si>
  <si>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</si>
  <si>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</si>
  <si>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</si>
  <si>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</si>
  <si>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</si>
  <si>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</si>
  <si>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</si>
  <si>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</si>
  <si>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</si>
  <si>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</si>
  <si>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</si>
  <si>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</si>
  <si>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</si>
  <si>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</si>
  <si>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</si>
  <si>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</si>
  <si>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</si>
  <si>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</si>
  <si>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</si>
  <si>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</si>
  <si>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</si>
  <si>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</si>
  <si>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</si>
  <si>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</si>
  <si>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</si>
  <si>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</si>
  <si>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</si>
  <si>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</si>
  <si>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</si>
  <si>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</si>
  <si>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</si>
  <si>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</si>
  <si>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</si>
  <si>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</si>
  <si>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</si>
  <si>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</si>
  <si>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</si>
  <si>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</si>
  <si>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</si>
  <si>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</si>
  <si>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</si>
  <si>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</si>
  <si>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</si>
  <si>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</si>
  <si>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</si>
  <si>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</si>
  <si>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</si>
  <si>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</si>
  <si>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</si>
  <si>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</si>
  <si>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</si>
  <si>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</si>
  <si>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</si>
  <si>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</si>
  <si>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</si>
  <si>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</si>
  <si>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</si>
  <si>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</si>
  <si>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</si>
  <si>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</si>
  <si>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</si>
  <si>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</si>
  <si>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</si>
  <si>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</si>
  <si>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</si>
  <si>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</si>
  <si>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</si>
  <si>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</si>
  <si>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</si>
  <si>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</si>
  <si>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</si>
  <si>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</si>
  <si>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</si>
  <si>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</si>
  <si>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</si>
  <si>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</si>
  <si>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</si>
  <si>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</si>
  <si>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</si>
  <si>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</si>
  <si>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</si>
  <si>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</si>
  <si>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</si>
  <si>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</si>
  <si>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</si>
  <si>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</si>
  <si>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</si>
  <si>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</si>
  <si>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</si>
  <si>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</si>
  <si>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</si>
  <si>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</si>
  <si>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</si>
  <si>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</si>
  <si>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</si>
  <si>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</si>
  <si>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</si>
  <si>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</si>
  <si>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</si>
  <si>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</si>
  <si>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</si>
  <si>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</si>
  <si>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</si>
  <si>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</si>
  <si>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</si>
  <si>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</si>
  <si>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</si>
  <si>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</si>
  <si>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</si>
  <si>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</si>
  <si>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</si>
  <si>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</si>
  <si>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</si>
  <si>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</si>
  <si>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</si>
  <si>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</si>
  <si>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</si>
  <si>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</si>
  <si>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</si>
  <si>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</si>
  <si>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</si>
  <si>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</si>
  <si>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</si>
  <si>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</si>
  <si>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</si>
  <si>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</si>
  <si>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</si>
  <si>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</si>
  <si>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</si>
  <si>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</si>
  <si>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</si>
  <si>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</si>
  <si>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</si>
  <si>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</si>
  <si>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</si>
  <si>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</si>
  <si>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</si>
  <si>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</si>
  <si>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</si>
  <si>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</si>
  <si>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</si>
  <si>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</si>
  <si>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</si>
  <si>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</si>
  <si>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</si>
  <si>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</si>
  <si>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</si>
  <si>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</si>
  <si>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</si>
  <si>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</si>
  <si>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</si>
  <si>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</si>
  <si>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</si>
  <si>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</si>
  <si>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</si>
  <si>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</si>
  <si>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</si>
  <si>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</si>
  <si>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</si>
  <si>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</si>
  <si>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</si>
  <si>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</si>
  <si>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</si>
  <si>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</si>
  <si>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</si>
  <si>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</si>
  <si>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</si>
  <si>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</si>
  <si>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</si>
  <si>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</si>
  <si>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</si>
  <si>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</si>
  <si>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</si>
  <si>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</si>
  <si>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</si>
  <si>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</si>
  <si>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</si>
  <si>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</si>
  <si>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</si>
  <si>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</si>
  <si>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</si>
  <si>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</si>
  <si>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</si>
  <si>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</si>
  <si>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</si>
  <si>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</si>
  <si>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</si>
  <si>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</si>
  <si>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</si>
  <si>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</si>
  <si>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</si>
  <si>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</si>
  <si>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</si>
  <si>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</si>
  <si>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</si>
  <si>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</si>
  <si>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</si>
  <si>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</si>
  <si>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</si>
  <si>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</si>
  <si>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</si>
  <si>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</si>
  <si>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</si>
  <si>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</si>
  <si>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</si>
  <si>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</si>
  <si>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</si>
  <si>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</si>
  <si>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</si>
  <si>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</si>
  <si>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</si>
  <si>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</si>
  <si>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</si>
  <si>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</si>
  <si>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</si>
  <si>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</si>
  <si>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</si>
  <si>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</si>
  <si>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</si>
  <si>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</si>
  <si>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</si>
  <si>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</si>
  <si>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</si>
  <si>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</si>
  <si>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</si>
  <si>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</si>
  <si>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</si>
  <si>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</si>
  <si>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</si>
  <si>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</si>
  <si>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</si>
  <si>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</si>
  <si>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</si>
  <si>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</si>
  <si>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</si>
  <si>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</si>
  <si>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</si>
  <si>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</si>
  <si>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</si>
  <si>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</si>
  <si>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</si>
  <si>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</si>
  <si>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</si>
  <si>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</si>
  <si>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</si>
  <si>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</si>
  <si>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</si>
  <si>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</si>
  <si>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</si>
  <si>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</si>
  <si>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</si>
  <si>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</si>
  <si>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</si>
  <si>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</si>
  <si>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</si>
  <si>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</si>
  <si>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</si>
  <si>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</si>
  <si>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</si>
  <si>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</si>
  <si>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</si>
  <si>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</si>
  <si>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</si>
  <si>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</si>
  <si>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</si>
  <si>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</si>
  <si>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</si>
  <si>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</si>
  <si>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</si>
  <si>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</si>
  <si>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</si>
  <si>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</si>
  <si>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</si>
  <si>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</si>
  <si>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</si>
  <si>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</si>
  <si>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</si>
  <si>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</si>
  <si>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</si>
  <si>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</si>
  <si>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</si>
  <si>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</si>
  <si>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</si>
  <si>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</si>
  <si>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</si>
  <si>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</si>
  <si>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</si>
  <si>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</si>
  <si>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</si>
  <si>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</si>
  <si>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</si>
  <si>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</si>
  <si>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</si>
  <si>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</si>
  <si>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</si>
  <si>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</si>
  <si>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</si>
  <si>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</si>
  <si>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</si>
  <si>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</si>
  <si>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</si>
  <si>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</si>
  <si>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</si>
  <si>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</si>
  <si>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</si>
  <si>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</si>
  <si>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</si>
  <si>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</si>
  <si>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</si>
  <si>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</si>
  <si>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</si>
  <si>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</si>
  <si>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</si>
  <si>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</si>
  <si>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</si>
  <si>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</si>
  <si>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</si>
  <si>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</si>
  <si>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</si>
  <si>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</si>
  <si>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</si>
  <si>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</si>
  <si>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</si>
  <si>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</si>
  <si>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</si>
  <si>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</si>
  <si>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</si>
  <si>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</si>
  <si>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</si>
  <si>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</si>
  <si>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</si>
  <si>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</si>
  <si>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</si>
  <si>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</si>
  <si>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</si>
  <si>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</si>
  <si>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</si>
  <si>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</si>
  <si>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</si>
  <si>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</si>
  <si>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</si>
  <si>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</si>
  <si>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</si>
  <si>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</si>
  <si>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</si>
  <si>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</si>
  <si>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</si>
  <si>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</si>
  <si>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</si>
  <si>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</si>
  <si>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</si>
  <si>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</si>
  <si>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</si>
  <si>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</si>
  <si>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</si>
  <si>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</si>
  <si>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</si>
  <si>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</si>
  <si>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</si>
  <si>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</si>
  <si>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</si>
  <si>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</si>
  <si>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</si>
  <si>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</si>
  <si>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</si>
  <si>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</si>
  <si>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</si>
  <si>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</si>
  <si>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</si>
  <si>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</si>
  <si>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</si>
  <si>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</si>
  <si>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</si>
  <si>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</si>
  <si>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</si>
  <si>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</si>
  <si>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</si>
  <si>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</si>
  <si>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</si>
  <si>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</si>
  <si>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</si>
  <si>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</si>
  <si>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</si>
  <si>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</si>
  <si>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</si>
  <si>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</si>
  <si>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</si>
  <si>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</si>
  <si>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</si>
  <si>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</si>
  <si>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</si>
  <si>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</si>
  <si>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</si>
  <si>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</si>
  <si>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</si>
  <si>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</si>
  <si>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</si>
  <si>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</si>
  <si>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</si>
  <si>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</si>
  <si>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</si>
  <si>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</si>
  <si>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</si>
  <si>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</si>
  <si>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</si>
  <si>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</si>
  <si>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</si>
  <si>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</si>
  <si>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</si>
  <si>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</si>
  <si>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</si>
  <si>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</si>
  <si>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</si>
  <si>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</si>
  <si>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</si>
  <si>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</si>
  <si>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</si>
  <si>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</si>
  <si>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</si>
  <si>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</si>
  <si>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</si>
  <si>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</si>
  <si>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</si>
  <si>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</si>
  <si>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</si>
  <si>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</si>
  <si>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</si>
  <si>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</si>
  <si>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</si>
  <si>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</si>
  <si>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</si>
  <si>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</si>
  <si>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</si>
  <si>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</si>
  <si>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</si>
  <si>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</si>
  <si>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</si>
  <si>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</si>
  <si>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</si>
  <si>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</si>
  <si>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</si>
  <si>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</si>
  <si>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</si>
  <si>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</si>
  <si>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</si>
  <si>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</si>
  <si>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</si>
  <si>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</si>
  <si>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</si>
  <si>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</si>
  <si>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</si>
  <si>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</si>
  <si>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</si>
  <si>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</si>
  <si>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</si>
  <si>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</si>
  <si>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</si>
  <si>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</si>
  <si>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</si>
  <si>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</si>
  <si>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</si>
  <si>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</si>
  <si>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</si>
  <si>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</si>
  <si>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</si>
  <si>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</si>
  <si>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</si>
  <si>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</si>
  <si>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</si>
  <si>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</si>
  <si>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</si>
  <si>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</si>
  <si>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</si>
  <si>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</si>
  <si>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</si>
  <si>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</si>
  <si>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</si>
  <si>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</si>
  <si>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</si>
  <si>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</si>
  <si>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</si>
  <si>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</si>
  <si>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</si>
  <si>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</si>
  <si>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</si>
  <si>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</si>
  <si>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</si>
  <si>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</si>
  <si>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</si>
  <si>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</si>
  <si>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</si>
  <si>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</si>
  <si>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</si>
  <si>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</si>
  <si>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</si>
  <si>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</si>
  <si>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</si>
  <si>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</si>
  <si>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</si>
  <si>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</si>
  <si>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</si>
  <si>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</si>
  <si>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</si>
  <si>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</si>
  <si>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</si>
  <si>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</si>
  <si>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</si>
  <si>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</si>
  <si>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</si>
  <si>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</si>
  <si>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</si>
  <si>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</si>
  <si>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</si>
  <si>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</si>
  <si>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</si>
  <si>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</si>
  <si>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</si>
  <si>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</si>
  <si>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</si>
  <si>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</si>
  <si>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</si>
  <si>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</si>
  <si>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</si>
  <si>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</si>
  <si>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</si>
  <si>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</si>
  <si>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</si>
  <si>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</si>
  <si>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</si>
  <si>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</si>
  <si>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</si>
  <si>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</si>
  <si>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</si>
  <si>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</si>
  <si>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</si>
  <si>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</si>
  <si>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</si>
  <si>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</si>
  <si>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</si>
  <si>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</si>
  <si>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</si>
  <si>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</si>
  <si>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</si>
  <si>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</si>
  <si>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</si>
  <si>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</si>
  <si>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</si>
  <si>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</si>
  <si>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</si>
  <si>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</si>
  <si>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</si>
  <si>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</si>
  <si>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</si>
  <si>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</si>
  <si>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</si>
  <si>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</si>
  <si>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</si>
  <si>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</si>
  <si>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</si>
  <si>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</si>
  <si>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</si>
  <si>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</si>
  <si>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</si>
  <si>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</si>
  <si>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</si>
  <si>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</si>
  <si>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</si>
  <si>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</si>
  <si>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</si>
  <si>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</si>
  <si>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</si>
  <si>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</si>
  <si>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</si>
  <si>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</si>
  <si>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</si>
  <si>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</si>
  <si>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</si>
  <si>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</si>
  <si>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</si>
  <si>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</si>
  <si>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</si>
  <si>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</si>
  <si>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</si>
  <si>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</si>
  <si>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</si>
  <si>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</si>
  <si>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</si>
  <si>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</si>
  <si>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</si>
  <si>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</si>
  <si>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</si>
  <si>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</si>
  <si>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</si>
  <si>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</si>
  <si>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</si>
  <si>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</si>
  <si>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</si>
  <si>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</si>
  <si>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</si>
  <si>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</si>
  <si>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</si>
  <si>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</si>
  <si>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</si>
  <si>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</si>
  <si>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</si>
  <si>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</si>
  <si>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</si>
  <si>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</si>
  <si>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</si>
  <si>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</si>
  <si>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</si>
  <si>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</si>
  <si>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</si>
  <si>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</si>
  <si>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</si>
  <si>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</si>
  <si>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</si>
  <si>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</si>
  <si>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</si>
  <si>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</si>
  <si>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</si>
  <si>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</si>
  <si>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</si>
  <si>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</si>
  <si>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</si>
  <si>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</si>
  <si>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</si>
  <si>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</si>
  <si>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</si>
  <si>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</si>
  <si>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</si>
  <si>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</si>
  <si>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</si>
  <si>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</si>
  <si>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</si>
  <si>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</si>
  <si>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</si>
  <si>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</si>
  <si>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</si>
  <si>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</si>
  <si>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</si>
  <si>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</si>
  <si>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</si>
  <si>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</si>
  <si>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</si>
  <si>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</si>
  <si>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</si>
  <si>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</si>
  <si>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</si>
  <si>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</si>
  <si>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</si>
  <si>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</si>
  <si>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</si>
  <si>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</si>
  <si>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</si>
  <si>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</si>
  <si>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</si>
  <si>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</si>
  <si>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</si>
  <si>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</si>
  <si>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</si>
  <si>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</si>
  <si>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</si>
  <si>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</si>
  <si>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</si>
  <si>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</si>
  <si>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</si>
  <si>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</si>
  <si>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</si>
  <si>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</si>
  <si>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</si>
  <si>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</si>
  <si>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</si>
  <si>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</si>
  <si>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</si>
  <si>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</si>
  <si>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</si>
  <si>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</si>
  <si>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</si>
  <si>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</si>
  <si>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</si>
  <si>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</si>
  <si>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</si>
  <si>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</si>
  <si>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</si>
  <si>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</si>
  <si>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</si>
  <si>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</si>
  <si>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</si>
  <si>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</si>
  <si>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</si>
  <si>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</si>
  <si>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</si>
  <si>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</si>
  <si>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</si>
  <si>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</si>
  <si>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</si>
  <si>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</si>
  <si>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</si>
  <si>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</si>
  <si>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</si>
  <si>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</si>
  <si>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</si>
  <si>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</si>
  <si>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</si>
  <si>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</si>
  <si>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</si>
  <si>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</si>
  <si>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</si>
  <si>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</si>
  <si>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</si>
  <si>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</si>
  <si>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</si>
  <si>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</si>
  <si>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</si>
  <si>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</si>
  <si>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</si>
  <si>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</si>
  <si>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</si>
  <si>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</si>
  <si>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</si>
  <si>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</si>
  <si>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</si>
  <si>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</si>
  <si>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</si>
  <si>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</si>
  <si>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</si>
  <si>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</si>
  <si>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</si>
  <si>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</si>
  <si>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</si>
  <si>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</si>
  <si>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</si>
  <si>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</si>
  <si>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</si>
  <si>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</si>
  <si>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</si>
  <si>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</si>
  <si>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</si>
  <si>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</si>
  <si>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</si>
  <si>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</si>
  <si>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</si>
  <si>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</si>
  <si>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</si>
  <si>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</si>
  <si>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</si>
  <si>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</si>
  <si>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</si>
  <si>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</si>
  <si>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</si>
  <si>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</si>
  <si>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</si>
  <si>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</si>
  <si>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</si>
  <si>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</si>
  <si>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</si>
  <si>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</si>
  <si>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</si>
  <si>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</si>
  <si>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</si>
  <si>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</si>
  <si>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</si>
  <si>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</si>
  <si>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</si>
  <si>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</si>
  <si>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</si>
  <si>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</si>
  <si>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</si>
  <si>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</si>
  <si>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</si>
  <si>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</si>
  <si>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</si>
  <si>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</si>
  <si>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</si>
  <si>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</si>
  <si>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</si>
  <si>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</si>
  <si>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</si>
  <si>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</si>
  <si>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</si>
  <si>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</si>
  <si>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</si>
  <si>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</si>
  <si>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</si>
  <si>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</si>
  <si>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</si>
  <si>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</si>
  <si>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</si>
  <si>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</si>
  <si>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</si>
  <si>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</si>
  <si>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</si>
  <si>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</si>
  <si>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</si>
  <si>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</si>
  <si>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</si>
  <si>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</si>
  <si>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</si>
  <si>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</si>
  <si>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</si>
  <si>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</si>
  <si>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</si>
  <si>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</si>
  <si>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</si>
  <si>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</si>
  <si>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</si>
  <si>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</si>
  <si>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</si>
  <si>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</si>
  <si>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</si>
  <si>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</si>
  <si>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</si>
  <si>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</si>
  <si>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</si>
  <si>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</si>
  <si>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</si>
  <si>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</si>
  <si>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</si>
  <si>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</si>
  <si>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</si>
  <si>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</si>
  <si>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</si>
  <si>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</si>
  <si>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</si>
  <si>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</si>
  <si>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</si>
  <si>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</si>
  <si>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</si>
  <si>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</si>
  <si>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</si>
  <si>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</si>
  <si>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</si>
  <si>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</si>
  <si>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</si>
  <si>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</si>
  <si>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</si>
  <si>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</si>
  <si>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</si>
  <si>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</si>
  <si>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</si>
  <si>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</si>
  <si>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</si>
  <si>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</si>
  <si>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</si>
  <si>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</si>
  <si>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</si>
  <si>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</si>
  <si>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</si>
  <si>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</si>
  <si>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</si>
  <si>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</si>
  <si>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</si>
  <si>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</si>
  <si>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</si>
  <si>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</si>
  <si>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</si>
  <si>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</si>
  <si>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</si>
  <si>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</si>
  <si>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</si>
  <si>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</si>
  <si>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</si>
  <si>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</si>
  <si>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</si>
  <si>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</si>
  <si>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</si>
  <si>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</si>
  <si>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</si>
  <si>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</si>
  <si>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</si>
  <si>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</si>
  <si>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</si>
  <si>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</si>
  <si>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</si>
  <si>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</si>
  <si>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</si>
  <si>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</si>
  <si>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</si>
  <si>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</si>
  <si>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</si>
  <si>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</si>
  <si>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</si>
  <si>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</si>
  <si>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</si>
  <si>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</si>
  <si>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</si>
  <si>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</si>
  <si>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</si>
  <si>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</si>
  <si>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</si>
  <si>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</si>
  <si>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</si>
  <si>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</si>
  <si>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</si>
  <si>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</si>
  <si>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</si>
  <si>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</si>
  <si>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</si>
  <si>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</si>
  <si>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</si>
  <si>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</si>
  <si>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</si>
  <si>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</si>
  <si>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</si>
  <si>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</si>
  <si>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</si>
  <si>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</si>
  <si>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</si>
  <si>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</si>
  <si>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</si>
  <si>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</si>
  <si>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</si>
  <si>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</si>
  <si>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</si>
  <si>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</si>
  <si>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</si>
  <si>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</si>
  <si>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</si>
  <si>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</si>
  <si>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</si>
  <si>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</si>
  <si>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</si>
  <si>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</si>
  <si>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</si>
  <si>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</si>
  <si>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</si>
  <si>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</si>
  <si>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</si>
  <si>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</si>
  <si>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</si>
  <si>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</si>
  <si>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</si>
  <si>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</si>
  <si>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</si>
  <si>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</si>
  <si>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</si>
  <si>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</si>
  <si>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</si>
  <si>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</si>
  <si>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</si>
  <si>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</si>
  <si>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</si>
  <si>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</si>
  <si>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</si>
  <si>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</si>
  <si>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</si>
  <si>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</si>
  <si>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</si>
  <si>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</si>
  <si>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</si>
  <si>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</si>
  <si>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</si>
  <si>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</si>
  <si>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</si>
  <si>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</si>
  <si>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</si>
  <si>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</si>
  <si>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</si>
  <si>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</si>
  <si>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</si>
  <si>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</si>
  <si>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</si>
  <si>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</si>
  <si>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</si>
  <si>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</si>
  <si>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</si>
  <si>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</si>
  <si>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</si>
  <si>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</si>
  <si>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</si>
  <si>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</si>
  <si>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</si>
  <si>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</si>
  <si>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</si>
  <si>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</si>
  <si>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</si>
  <si>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</si>
  <si>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</si>
  <si>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</si>
  <si>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</si>
  <si>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</si>
  <si>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</si>
  <si>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</si>
  <si>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</si>
  <si>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</si>
  <si>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</si>
  <si>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</si>
  <si>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</si>
  <si>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</si>
  <si>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</si>
  <si>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</si>
  <si>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</si>
  <si>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</si>
  <si>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</si>
  <si>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</si>
  <si>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</si>
  <si>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</si>
  <si>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</si>
  <si>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</si>
  <si>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</si>
  <si>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</si>
  <si>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</si>
  <si>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</si>
  <si>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</si>
  <si>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</si>
  <si>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</si>
  <si>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</si>
  <si>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</si>
  <si>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</si>
  <si>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</si>
  <si>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</si>
  <si>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</si>
  <si>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</si>
  <si>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</si>
  <si>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</si>
  <si>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</si>
  <si>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</si>
  <si>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</si>
  <si>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</si>
  <si>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</si>
  <si>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</si>
  <si>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</si>
  <si>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</si>
  <si>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</si>
  <si>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</si>
  <si>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</si>
  <si>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</si>
  <si>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</si>
  <si>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</si>
  <si>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</si>
  <si>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</si>
  <si>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</si>
  <si>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</si>
  <si>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</si>
  <si>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</si>
  <si>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</si>
  <si>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</si>
  <si>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</si>
  <si>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</si>
  <si>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</si>
  <si>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</si>
  <si>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</si>
  <si>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</si>
  <si>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</si>
  <si>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</si>
  <si>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</si>
  <si>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</si>
  <si>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</si>
  <si>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</si>
  <si>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</si>
  <si>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</si>
  <si>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</si>
  <si>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</si>
  <si>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</si>
  <si>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</si>
  <si>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</si>
  <si>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</si>
  <si>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</si>
  <si>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</si>
  <si>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</si>
  <si>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</si>
  <si>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</si>
  <si>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</si>
  <si>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</si>
  <si>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</si>
  <si>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</si>
  <si>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</si>
  <si>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</si>
  <si>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</si>
  <si>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</si>
  <si>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</si>
  <si>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</si>
  <si>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</si>
  <si>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</si>
  <si>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</si>
  <si>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</si>
  <si>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</si>
  <si>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</si>
  <si>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</si>
  <si>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</si>
  <si>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</si>
  <si>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</si>
  <si>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</si>
  <si>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</si>
  <si>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</si>
  <si>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</si>
  <si>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</si>
  <si>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</si>
  <si>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</si>
  <si>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</si>
  <si>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</si>
  <si>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</si>
  <si>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</si>
  <si>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</si>
  <si>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</si>
  <si>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</si>
  <si>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</si>
  <si>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</si>
  <si>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</si>
  <si>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</si>
  <si>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</si>
  <si>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</si>
  <si>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</si>
  <si>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</si>
  <si>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</si>
  <si>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</si>
  <si>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</si>
  <si>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</si>
  <si>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</si>
  <si>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</si>
  <si>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</si>
  <si>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</si>
  <si>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</si>
  <si>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</si>
  <si>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</si>
  <si>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</si>
  <si>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</si>
  <si>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</si>
  <si>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</si>
  <si>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</si>
  <si>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</si>
  <si>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</si>
  <si>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</si>
  <si>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</si>
  <si>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</si>
  <si>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</si>
  <si>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</si>
  <si>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</si>
  <si>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</si>
  <si>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</si>
  <si>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</si>
  <si>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</si>
  <si>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</si>
  <si>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</si>
  <si>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</si>
  <si>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</si>
  <si>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</si>
  <si>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</si>
  <si>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</si>
  <si>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</si>
  <si>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</si>
  <si>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</si>
  <si>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</si>
  <si>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</si>
  <si>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</si>
  <si>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</si>
  <si>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</si>
  <si>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</si>
  <si>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</si>
  <si>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</si>
  <si>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</si>
  <si>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</si>
  <si>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</si>
  <si>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</si>
  <si>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</si>
  <si>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</si>
  <si>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</si>
  <si>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</si>
  <si>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</si>
  <si>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</si>
  <si>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</si>
  <si>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</si>
  <si>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</si>
  <si>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</si>
  <si>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</si>
  <si>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</si>
  <si>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</si>
  <si>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</si>
  <si>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</si>
  <si>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</si>
  <si>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</si>
  <si>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</si>
  <si>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</si>
  <si>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</si>
  <si>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</si>
  <si>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</si>
  <si>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</si>
  <si>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</si>
  <si>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</si>
  <si>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</si>
  <si>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</si>
  <si>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</si>
  <si>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</si>
  <si>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</si>
  <si>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</si>
  <si>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</si>
  <si>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</si>
  <si>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</si>
  <si>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</si>
  <si>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</si>
  <si>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</si>
  <si>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</si>
  <si>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</si>
  <si>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</si>
  <si>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</si>
  <si>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</si>
  <si>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</si>
  <si>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</si>
  <si>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</si>
  <si>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</si>
  <si>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</si>
  <si>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</si>
  <si>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</si>
  <si>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</si>
  <si>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</si>
  <si>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</si>
  <si>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</si>
  <si>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</si>
  <si>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</si>
  <si>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</si>
  <si>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</si>
  <si>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</si>
  <si>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</si>
  <si>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</si>
  <si>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</si>
  <si>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</si>
  <si>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</si>
  <si>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</si>
  <si>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</si>
  <si>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</si>
  <si>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</si>
  <si>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</si>
  <si>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</si>
  <si>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</si>
  <si>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</si>
  <si>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</si>
  <si>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</si>
  <si>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</si>
  <si>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</si>
  <si>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</si>
  <si>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</si>
  <si>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</si>
  <si>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</si>
  <si>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</si>
  <si>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</si>
  <si>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</si>
  <si>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</si>
  <si>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</si>
  <si>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</si>
  <si>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</si>
  <si>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</si>
  <si>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</si>
  <si>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</si>
  <si>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</si>
  <si>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</si>
  <si>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</si>
  <si>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</si>
  <si>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</si>
  <si>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</si>
  <si>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</si>
  <si>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</si>
  <si>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</si>
  <si>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</si>
  <si>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</si>
  <si>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</si>
  <si>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</si>
  <si>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</si>
  <si>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</si>
  <si>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</si>
  <si>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</si>
  <si>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</si>
  <si>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</si>
  <si>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</si>
  <si>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</si>
  <si>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</si>
  <si>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</si>
  <si>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</si>
  <si>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</si>
  <si>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</si>
  <si>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</si>
  <si>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</si>
  <si>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</si>
  <si>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</si>
  <si>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</si>
  <si>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</si>
  <si>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</si>
  <si>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</si>
  <si>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</si>
  <si>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</si>
  <si>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</si>
  <si>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</si>
  <si>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</si>
  <si>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</si>
  <si>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</si>
  <si>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</si>
  <si>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</si>
  <si>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</si>
  <si>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</si>
  <si>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</si>
  <si>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</si>
  <si>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</si>
  <si>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</si>
  <si>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</si>
  <si>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</si>
  <si>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</si>
  <si>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</si>
  <si>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</si>
  <si>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</si>
  <si>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</si>
  <si>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</si>
  <si>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</si>
  <si>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</si>
  <si>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</si>
  <si>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</si>
  <si>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</si>
  <si>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</si>
  <si>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</si>
  <si>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</si>
  <si>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</si>
  <si>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</si>
  <si>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</si>
  <si>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</si>
  <si>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</si>
  <si>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</si>
  <si>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</si>
  <si>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</si>
  <si>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</si>
  <si>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</si>
  <si>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</si>
  <si>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</si>
  <si>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</si>
  <si>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</si>
  <si>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</si>
  <si>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</si>
  <si>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</si>
  <si>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</si>
  <si>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</si>
  <si>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</si>
  <si>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</si>
  <si>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</si>
  <si>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</si>
  <si>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</si>
  <si>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</si>
  <si>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</si>
  <si>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</si>
  <si>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</si>
  <si>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</si>
  <si>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</si>
  <si>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</si>
  <si>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</si>
  <si>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</si>
  <si>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</si>
  <si>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</si>
  <si>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</si>
  <si>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</si>
  <si>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</si>
  <si>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</si>
  <si>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</si>
  <si>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</si>
  <si>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</si>
  <si>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</si>
  <si>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</si>
  <si>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</si>
  <si>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</si>
  <si>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</si>
  <si>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</si>
  <si>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</si>
  <si>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</si>
  <si>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</si>
  <si>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</si>
  <si>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</si>
  <si>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</si>
  <si>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</si>
  <si>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</si>
  <si>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</si>
  <si>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</si>
  <si>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</si>
  <si>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</si>
  <si>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</si>
  <si>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</si>
  <si>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</si>
  <si>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</si>
  <si>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</si>
  <si>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</si>
  <si>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</si>
  <si>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</si>
  <si>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</si>
  <si>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</si>
  <si>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</si>
  <si>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</si>
  <si>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</si>
  <si>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</si>
  <si>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</si>
  <si>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</si>
  <si>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</si>
  <si>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</si>
  <si>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</si>
  <si>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</si>
  <si>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</si>
  <si>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</si>
  <si>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</si>
  <si>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</si>
  <si>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</si>
  <si>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</si>
  <si>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</si>
  <si>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</si>
  <si>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</si>
  <si>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</si>
  <si>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</si>
  <si>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</si>
  <si>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</si>
  <si>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</si>
  <si>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</si>
  <si>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</si>
  <si>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</si>
  <si>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</si>
  <si>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</si>
  <si>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</si>
  <si>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</si>
  <si>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</si>
  <si>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</si>
  <si>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</si>
  <si>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</si>
  <si>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</si>
  <si>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</si>
  <si>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</si>
  <si>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</si>
  <si>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</si>
  <si>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</si>
  <si>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</si>
  <si>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</si>
  <si>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</si>
  <si>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</si>
  <si>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</si>
  <si>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</si>
  <si>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</si>
  <si>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</si>
  <si>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</si>
  <si>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</si>
  <si>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</si>
  <si>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</si>
  <si>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</si>
  <si>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</si>
  <si>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</si>
  <si>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</si>
  <si>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</si>
  <si>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</si>
  <si>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</si>
  <si>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</si>
  <si>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</si>
  <si>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</si>
  <si>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</si>
  <si>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</si>
  <si>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</si>
  <si>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</si>
  <si>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</si>
  <si>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</si>
  <si>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</si>
  <si>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</si>
  <si>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</si>
  <si>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</si>
  <si>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</si>
  <si>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</si>
  <si>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</si>
  <si>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</si>
  <si>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</si>
  <si>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</si>
  <si>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</si>
  <si>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</si>
  <si>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</si>
  <si>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</si>
  <si>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</si>
  <si>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</si>
  <si>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</si>
  <si>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</si>
  <si>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</si>
  <si>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</si>
  <si>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</si>
  <si>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</si>
  <si>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</si>
  <si>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</si>
  <si>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</si>
  <si>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</si>
  <si>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</si>
  <si>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</si>
  <si>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</si>
  <si>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</si>
  <si>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</si>
  <si>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</si>
  <si>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</si>
  <si>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</si>
  <si>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</si>
  <si>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</si>
  <si>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</si>
  <si>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</si>
  <si>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</si>
  <si>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</si>
  <si>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</si>
  <si>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</si>
  <si>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</si>
  <si>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</si>
  <si>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</si>
  <si>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</si>
  <si>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</si>
  <si>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</si>
  <si>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</si>
  <si>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</si>
  <si>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</si>
  <si>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</si>
  <si>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</si>
  <si>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</si>
  <si>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</si>
  <si>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</si>
  <si>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</si>
  <si>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</si>
  <si>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</si>
  <si>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</si>
  <si>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</si>
  <si>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</si>
  <si>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</si>
  <si>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</si>
  <si>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</si>
  <si>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</si>
  <si>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</si>
  <si>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</si>
  <si>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</si>
  <si>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</si>
  <si>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</si>
  <si>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</si>
  <si>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</si>
  <si>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</si>
  <si>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</si>
  <si>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</si>
  <si>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</si>
  <si>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</si>
  <si>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</si>
  <si>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</si>
  <si>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</si>
  <si>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</si>
  <si>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</si>
  <si>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</si>
  <si>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</si>
  <si>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</si>
  <si>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</si>
  <si>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</si>
  <si>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</si>
  <si>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</si>
  <si>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</si>
  <si>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</si>
  <si>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</si>
  <si>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</si>
  <si>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</si>
  <si>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</si>
  <si>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</si>
  <si>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</si>
  <si>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</si>
  <si>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</si>
  <si>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</si>
  <si>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</si>
  <si>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</si>
  <si>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</si>
  <si>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</si>
  <si>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</si>
  <si>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</si>
  <si>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</si>
  <si>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</si>
  <si>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</si>
  <si>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</si>
  <si>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</si>
  <si>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</si>
  <si>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</si>
  <si>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</si>
  <si>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</si>
  <si>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</si>
  <si>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</si>
  <si>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</si>
  <si>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</si>
  <si>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</si>
  <si>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</si>
  <si>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</si>
  <si>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</si>
  <si>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</si>
  <si>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</si>
  <si>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</si>
  <si>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</si>
  <si>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</si>
  <si>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</si>
  <si>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</si>
  <si>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</si>
  <si>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</si>
  <si>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</si>
  <si>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</si>
  <si>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</si>
  <si>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</si>
  <si>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</si>
  <si>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</si>
  <si>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</si>
  <si>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</si>
  <si>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</si>
  <si>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</si>
  <si>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</si>
  <si>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</si>
  <si>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</si>
  <si>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</si>
  <si>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</si>
  <si>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</si>
  <si>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</si>
  <si>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</si>
  <si>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</si>
  <si>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</si>
  <si>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</si>
  <si>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</si>
  <si>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</si>
  <si>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</si>
  <si>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</si>
  <si>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</si>
  <si>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</si>
  <si>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</si>
  <si>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</si>
  <si>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</si>
  <si>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</si>
  <si>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</si>
  <si>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</si>
  <si>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</si>
  <si>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</si>
  <si>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</si>
  <si>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</si>
  <si>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</si>
  <si>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</si>
  <si>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</si>
  <si>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</si>
  <si>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</si>
  <si>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</si>
  <si>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</si>
  <si>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</si>
  <si>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</si>
  <si>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</si>
  <si>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</si>
  <si>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</si>
  <si>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</si>
  <si>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</si>
  <si>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</si>
  <si>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</si>
  <si>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</si>
  <si>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</si>
  <si>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</si>
  <si>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</si>
  <si>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</si>
  <si>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</si>
  <si>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</si>
  <si>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</si>
  <si>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</si>
  <si>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</si>
  <si>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</si>
  <si>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</si>
  <si>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</si>
  <si>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</si>
  <si>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</si>
  <si>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</si>
  <si>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</si>
  <si>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</si>
  <si>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</si>
  <si>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</si>
  <si>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</si>
  <si>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</si>
  <si>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</si>
  <si>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</si>
  <si>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</si>
  <si>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</si>
  <si>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</si>
  <si>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</si>
  <si>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</si>
  <si>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</si>
  <si>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</si>
  <si>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</si>
  <si>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</si>
  <si>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</si>
  <si>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</si>
  <si>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</si>
  <si>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</si>
  <si>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</si>
  <si>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</si>
  <si>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</si>
  <si>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</si>
  <si>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</si>
  <si>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</si>
  <si>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</si>
  <si>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</si>
  <si>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</si>
  <si>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</si>
  <si>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</si>
  <si>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</si>
  <si>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</si>
  <si>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</si>
  <si>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</si>
  <si>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</si>
  <si>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</si>
  <si>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</si>
  <si>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</si>
  <si>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</si>
  <si>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</si>
  <si>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</si>
  <si>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</si>
  <si>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</si>
  <si>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</si>
  <si>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</si>
  <si>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</si>
  <si>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</si>
  <si>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</si>
  <si>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</si>
  <si>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</si>
  <si>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</si>
  <si>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</si>
  <si>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</si>
  <si>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</si>
  <si>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</si>
  <si>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</si>
  <si>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</si>
  <si>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</si>
  <si>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</si>
  <si>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</si>
  <si>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</si>
  <si>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</si>
  <si>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</si>
  <si>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</si>
  <si>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</si>
  <si>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</si>
  <si>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</si>
  <si>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</si>
  <si>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</si>
  <si>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</si>
  <si>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</si>
  <si>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</si>
  <si>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</si>
  <si>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</si>
  <si>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</si>
  <si>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</si>
  <si>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</si>
  <si>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</si>
  <si>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</si>
  <si>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</si>
  <si>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</si>
  <si>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</si>
  <si>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</si>
  <si>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</si>
  <si>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</si>
  <si>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</si>
  <si>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</si>
  <si>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</si>
  <si>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</si>
  <si>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</si>
  <si>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</si>
  <si>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</si>
  <si>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</si>
  <si>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</si>
  <si>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</si>
  <si>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</si>
  <si>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</si>
  <si>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</si>
  <si>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</si>
  <si>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</si>
  <si>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</si>
  <si>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</si>
  <si>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</si>
  <si>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</si>
  <si>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</si>
  <si>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</si>
  <si>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</si>
  <si>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</si>
  <si>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</si>
  <si>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</si>
  <si>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</si>
  <si>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</si>
  <si>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</si>
  <si>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</si>
  <si>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</si>
  <si>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</si>
  <si>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</si>
  <si>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</si>
  <si>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</si>
  <si>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</si>
  <si>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</si>
  <si>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</si>
  <si>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</si>
  <si>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</si>
  <si>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</si>
  <si>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</si>
  <si>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</si>
  <si>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</si>
  <si>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</si>
  <si>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</si>
  <si>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</si>
  <si>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</si>
  <si>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</si>
  <si>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</si>
  <si>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</si>
  <si>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</si>
  <si>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</si>
  <si>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</si>
  <si>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</si>
  <si>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</si>
  <si>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</si>
  <si>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</si>
  <si>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</si>
  <si>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</si>
  <si>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</si>
  <si>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</si>
  <si>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</si>
  <si>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</si>
  <si>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</si>
  <si>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</si>
  <si>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</si>
  <si>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</si>
  <si>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</si>
  <si>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</si>
  <si>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</si>
  <si>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</si>
  <si>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</si>
  <si>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</si>
  <si>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</si>
  <si>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</si>
  <si>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</si>
  <si>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</si>
  <si>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</si>
  <si>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</si>
  <si>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</si>
  <si>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</si>
  <si>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</si>
  <si>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</si>
  <si>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</si>
  <si>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</si>
  <si>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</si>
  <si>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</si>
  <si>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</si>
  <si>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</si>
  <si>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</si>
  <si>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</si>
  <si>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</si>
  <si>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</si>
  <si>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</si>
  <si>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</si>
  <si>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</si>
  <si>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</si>
  <si>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</si>
  <si>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</si>
  <si>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</si>
  <si>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</si>
  <si>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</si>
  <si>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</si>
  <si>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</si>
  <si>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</si>
  <si>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</si>
  <si>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</si>
  <si>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</si>
  <si>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</si>
  <si>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</si>
  <si>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</si>
  <si>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</si>
  <si>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</si>
  <si>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</si>
  <si>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</si>
  <si>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</si>
  <si>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</si>
  <si>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</si>
  <si>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</si>
  <si>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</si>
  <si>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</si>
  <si>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</si>
  <si>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</si>
  <si>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</si>
  <si>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</si>
  <si>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</si>
  <si>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</si>
  <si>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</si>
  <si>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</si>
  <si>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</si>
  <si>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</si>
  <si>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</si>
  <si>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</si>
  <si>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</si>
  <si>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</si>
  <si>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</si>
  <si>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</si>
  <si>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</si>
  <si>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</si>
  <si>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</si>
  <si>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</si>
  <si>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</si>
  <si>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</si>
  <si>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</si>
  <si>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</si>
  <si>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</si>
  <si>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</si>
  <si>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</si>
  <si>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</si>
  <si>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</si>
  <si>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</si>
  <si>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</si>
  <si>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</si>
  <si>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</si>
  <si>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</si>
  <si>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</si>
  <si>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</si>
  <si>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</si>
  <si>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</si>
  <si>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</si>
  <si>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</si>
  <si>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</si>
  <si>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</si>
  <si>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</si>
  <si>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</si>
  <si>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</si>
  <si>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</si>
  <si>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</si>
  <si>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</si>
  <si>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</si>
  <si>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</si>
  <si>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</si>
  <si>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</si>
  <si>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</si>
  <si>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</si>
  <si>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</si>
  <si>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</si>
  <si>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</si>
  <si>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</si>
  <si>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</si>
  <si>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</si>
  <si>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</si>
  <si>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</si>
  <si>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</si>
  <si>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</si>
  <si>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</si>
  <si>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</si>
  <si>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</si>
  <si>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</si>
  <si>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</si>
  <si>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</si>
  <si>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</si>
  <si>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</si>
  <si>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</si>
  <si>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</si>
  <si>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</si>
  <si>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</si>
  <si>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</si>
  <si>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</si>
  <si>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</si>
  <si>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</si>
  <si>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</si>
  <si>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</si>
  <si>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</si>
  <si>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</si>
  <si>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</si>
  <si>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</si>
  <si>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</si>
  <si>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</si>
  <si>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</si>
  <si>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</si>
  <si>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</si>
  <si>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</si>
  <si>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</si>
  <si>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</si>
  <si>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</si>
  <si>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</si>
  <si>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</si>
  <si>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</si>
  <si>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</si>
  <si>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</si>
  <si>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</si>
  <si>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</si>
  <si>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</si>
  <si>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</si>
  <si>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</si>
  <si>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</si>
  <si>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</si>
  <si>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</si>
  <si>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</si>
  <si>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</si>
  <si>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</si>
  <si>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</si>
  <si>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</si>
  <si>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</si>
  <si>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</si>
  <si>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</si>
  <si>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</si>
  <si>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</si>
  <si>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</si>
  <si>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</si>
  <si>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</si>
  <si>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</si>
  <si>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</si>
  <si>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</si>
  <si>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</si>
  <si>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</si>
  <si>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</si>
  <si>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</si>
  <si>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</si>
  <si>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</si>
  <si>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</si>
  <si>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</si>
  <si>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</si>
  <si>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</si>
  <si>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</si>
  <si>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</si>
  <si>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</si>
  <si>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</si>
  <si>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</si>
  <si>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</si>
  <si>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</si>
  <si>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</si>
  <si>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</si>
  <si>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</si>
  <si>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</si>
  <si>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</si>
  <si>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</si>
  <si>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</si>
  <si>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</si>
  <si>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</si>
  <si>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</si>
  <si>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</si>
  <si>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</si>
  <si>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</si>
  <si>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</si>
  <si>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</si>
  <si>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</si>
  <si>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</si>
  <si>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</si>
  <si>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</si>
  <si>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</si>
  <si>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</si>
  <si>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</si>
  <si>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</si>
  <si>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</si>
  <si>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</si>
  <si>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</si>
  <si>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</si>
  <si>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</si>
  <si>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</si>
  <si>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</si>
  <si>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</si>
  <si>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</si>
  <si>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</si>
  <si>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</si>
  <si>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</si>
  <si>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</si>
  <si>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</si>
  <si>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</si>
  <si>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</si>
  <si>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</si>
  <si>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</si>
  <si>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</si>
  <si>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</si>
  <si>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</si>
  <si>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</si>
  <si>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</si>
  <si>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</si>
  <si>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</si>
  <si>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</si>
  <si>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</si>
  <si>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</si>
  <si>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</si>
  <si>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</si>
  <si>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</si>
  <si>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</si>
  <si>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</si>
  <si>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</si>
  <si>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</si>
  <si>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</si>
  <si>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</si>
  <si>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</si>
  <si>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</si>
  <si>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</si>
  <si>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</si>
  <si>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</si>
  <si>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</si>
  <si>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</si>
  <si>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</si>
  <si>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</si>
  <si>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</si>
  <si>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</si>
  <si>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</si>
  <si>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</si>
  <si>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</si>
  <si>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</si>
  <si>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</si>
  <si>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</si>
  <si>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</si>
  <si>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</si>
  <si>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</si>
  <si>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</si>
  <si>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</si>
  <si>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</si>
  <si>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</si>
  <si>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</si>
  <si>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</si>
  <si>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</si>
  <si>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</si>
  <si>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</si>
  <si>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</si>
  <si>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</si>
  <si>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</si>
  <si>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</si>
  <si>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</si>
  <si>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</si>
  <si>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</si>
  <si>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</si>
  <si>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</si>
  <si>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</si>
  <si>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</si>
  <si>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</si>
  <si>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</si>
  <si>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</si>
  <si>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</si>
  <si>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</si>
  <si>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</si>
  <si>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</si>
  <si>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</si>
  <si>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</si>
  <si>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</si>
  <si>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</si>
  <si>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</si>
  <si>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</si>
  <si>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</si>
  <si>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</si>
  <si>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</si>
  <si>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</si>
  <si>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</si>
  <si>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</si>
  <si>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</si>
  <si>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</si>
  <si>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</si>
  <si>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</si>
  <si>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</si>
  <si>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</si>
  <si>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</si>
  <si>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</si>
  <si>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</si>
  <si>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</si>
  <si>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</si>
  <si>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</si>
  <si>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</si>
  <si>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</si>
  <si>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</si>
  <si>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</si>
  <si>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</si>
  <si>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</si>
  <si>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</si>
  <si>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</si>
  <si>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</si>
  <si>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</si>
  <si>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</si>
  <si>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</si>
  <si>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</si>
  <si>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</si>
  <si>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</si>
  <si>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</si>
  <si>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</si>
  <si>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</si>
  <si>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</si>
  <si>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</si>
  <si>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</si>
  <si>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</si>
  <si>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</si>
  <si>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</si>
  <si>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</si>
  <si>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</si>
  <si>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</si>
  <si>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</si>
  <si>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</si>
  <si>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</si>
  <si>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</si>
  <si>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</si>
  <si>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</si>
  <si>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</si>
  <si>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</si>
  <si>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</si>
  <si>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</si>
  <si>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</si>
  <si>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</si>
  <si>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</si>
  <si>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</si>
  <si>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</si>
  <si>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</si>
  <si>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</si>
  <si>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</si>
  <si>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</si>
  <si>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</si>
  <si>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</si>
  <si>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</si>
  <si>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</si>
  <si>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</si>
  <si>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</si>
  <si>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</si>
  <si>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</si>
  <si>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</si>
  <si>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</si>
  <si>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</si>
  <si>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</si>
  <si>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</si>
  <si>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</si>
  <si>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</si>
  <si>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</si>
  <si>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</si>
  <si>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</si>
  <si>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</si>
  <si>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</si>
  <si>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</si>
  <si>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</si>
  <si>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</si>
  <si>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</si>
  <si>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</si>
  <si>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</si>
  <si>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</si>
  <si>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</si>
  <si>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</si>
  <si>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</si>
  <si>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</si>
  <si>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</si>
  <si>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</si>
  <si>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</si>
  <si>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</si>
  <si>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</si>
  <si>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</si>
  <si>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</si>
  <si>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</si>
  <si>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</si>
  <si>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</si>
  <si>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</si>
  <si>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</si>
  <si>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</si>
  <si>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</si>
  <si>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</si>
  <si>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</si>
  <si>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</si>
  <si>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</si>
  <si>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</si>
  <si>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</si>
  <si>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</si>
  <si>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</si>
  <si>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</si>
  <si>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</si>
  <si>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</si>
  <si>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</si>
  <si>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</si>
  <si>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</si>
  <si>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</si>
  <si>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</si>
  <si>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</si>
  <si>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</si>
  <si>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</si>
  <si>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</si>
  <si>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</si>
  <si>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</si>
  <si>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</si>
  <si>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</si>
  <si>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</si>
  <si>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</si>
  <si>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</si>
  <si>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</si>
  <si>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</si>
  <si>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</si>
  <si>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</si>
  <si>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</si>
  <si>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</si>
  <si>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</si>
  <si>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</si>
  <si>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</si>
  <si>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</si>
  <si>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</si>
  <si>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</si>
  <si>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</si>
  <si>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</si>
  <si>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</si>
  <si>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</si>
  <si>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</si>
  <si>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</si>
  <si>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</si>
  <si>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</si>
  <si>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</si>
  <si>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</si>
  <si>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</si>
  <si>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</si>
  <si>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</si>
  <si>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</si>
  <si>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</si>
  <si>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</si>
  <si>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</si>
  <si>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</si>
  <si>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</si>
  <si>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</si>
  <si>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</si>
  <si>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</si>
  <si>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</si>
  <si>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</si>
  <si>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</si>
  <si>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</si>
  <si>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</si>
  <si>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</si>
  <si>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</si>
  <si>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</si>
  <si>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</si>
  <si>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</si>
  <si>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</si>
  <si>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</si>
  <si>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</si>
  <si>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</si>
  <si>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</si>
  <si>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</si>
  <si>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</si>
  <si>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</si>
  <si>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</si>
  <si>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</si>
  <si>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</si>
  <si>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</si>
  <si>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</si>
  <si>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</si>
  <si>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</si>
  <si>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</si>
  <si>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</si>
  <si>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</si>
  <si>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</si>
  <si>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</si>
  <si>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</si>
  <si>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</si>
  <si>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</si>
  <si>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</si>
  <si>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</si>
  <si>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</si>
  <si>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</si>
  <si>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</si>
  <si>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</si>
  <si>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</si>
  <si>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</si>
  <si>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</si>
  <si>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</si>
  <si>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</si>
  <si>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</si>
  <si>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</si>
  <si>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</si>
  <si>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</si>
  <si>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</si>
  <si>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</si>
  <si>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</si>
  <si>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</si>
  <si>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</si>
  <si>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</si>
  <si>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</si>
  <si>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</si>
  <si>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</si>
  <si>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</si>
  <si>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</si>
  <si>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</si>
  <si>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</si>
  <si>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</si>
  <si>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</si>
  <si>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</si>
  <si>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</si>
  <si>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</si>
  <si>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</si>
  <si>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</si>
  <si>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</si>
  <si>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</si>
  <si>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</si>
  <si>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</si>
  <si>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</si>
  <si>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</si>
  <si>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</si>
  <si>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</si>
  <si>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</si>
  <si>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</si>
  <si>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</si>
  <si>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</si>
  <si>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</si>
  <si>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</si>
  <si>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</si>
  <si>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</si>
  <si>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</si>
  <si>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</si>
  <si>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</si>
  <si>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</si>
  <si>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</si>
  <si>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</si>
  <si>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</si>
  <si>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</si>
  <si>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</si>
  <si>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</si>
  <si>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</si>
  <si>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</si>
  <si>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</si>
  <si>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</si>
  <si>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</si>
  <si>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</si>
  <si>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</si>
  <si>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</si>
  <si>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</si>
  <si>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</si>
  <si>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</si>
  <si>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</si>
  <si>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</si>
  <si>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</si>
  <si>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</si>
  <si>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</si>
  <si>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</si>
  <si>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</si>
  <si>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</si>
  <si>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</si>
  <si>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</si>
  <si>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</si>
  <si>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</si>
  <si>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</si>
  <si>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</si>
  <si>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</si>
  <si>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</si>
  <si>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</si>
  <si>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</si>
  <si>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</si>
  <si>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</si>
  <si>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</si>
  <si>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</si>
  <si>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</si>
  <si>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</si>
  <si>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</si>
  <si>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</si>
  <si>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</si>
  <si>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</si>
  <si>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</si>
  <si>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</si>
  <si>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</si>
  <si>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</si>
  <si>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</si>
  <si>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</si>
  <si>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</si>
  <si>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</si>
  <si>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</si>
  <si>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</si>
  <si>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</si>
  <si>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</si>
  <si>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</si>
  <si>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</si>
  <si>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</si>
  <si>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</si>
  <si>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</si>
  <si>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</si>
  <si>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</si>
  <si>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</si>
  <si>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</si>
  <si>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</si>
  <si>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</si>
  <si>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</si>
  <si>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</si>
  <si>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</si>
  <si>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</si>
  <si>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</si>
  <si>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</si>
  <si>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</si>
  <si>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</si>
  <si>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</si>
  <si>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</si>
  <si>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</si>
  <si>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</si>
  <si>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</si>
  <si>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</si>
  <si>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</si>
  <si>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</si>
  <si>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</si>
  <si>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</si>
  <si>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</si>
  <si>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</si>
  <si>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</si>
  <si>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</si>
  <si>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</si>
  <si>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</si>
  <si>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</si>
  <si>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</si>
  <si>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</si>
  <si>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</si>
  <si>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</si>
  <si>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</si>
  <si>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</si>
  <si>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</si>
  <si>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</si>
  <si>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</si>
  <si>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</si>
  <si>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</si>
  <si>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</si>
  <si>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</si>
  <si>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</si>
  <si>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</si>
  <si>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</si>
  <si>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</si>
  <si>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</si>
  <si>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</si>
  <si>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</si>
  <si>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</si>
  <si>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</si>
  <si>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</si>
  <si>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</si>
  <si>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</si>
  <si>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</si>
  <si>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</si>
  <si>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</si>
  <si>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</si>
  <si>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</si>
  <si>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</si>
  <si>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</si>
  <si>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</si>
  <si>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</si>
  <si>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</si>
  <si>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</si>
  <si>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</si>
  <si>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</si>
  <si>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</si>
  <si>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</si>
  <si>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</si>
  <si>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</si>
  <si>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</si>
  <si>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</si>
  <si>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</si>
  <si>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</si>
  <si>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</si>
  <si>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</si>
  <si>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</si>
  <si>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</si>
  <si>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</si>
  <si>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</si>
  <si>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</si>
  <si>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</si>
  <si>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</si>
  <si>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</si>
  <si>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</si>
  <si>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</si>
  <si>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</si>
  <si>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</si>
  <si>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</si>
  <si>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</si>
  <si>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</si>
  <si>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</si>
  <si>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</si>
  <si>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</si>
  <si>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</si>
  <si>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</si>
  <si>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</si>
  <si>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</si>
  <si>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</si>
  <si>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</si>
  <si>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</si>
  <si>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</si>
  <si>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</si>
  <si>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</si>
  <si>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</si>
  <si>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</si>
  <si>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</si>
  <si>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</si>
  <si>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</si>
  <si>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</si>
  <si>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</si>
  <si>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</si>
  <si>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</si>
  <si>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</si>
  <si>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</si>
  <si>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</si>
  <si>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</si>
  <si>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</si>
  <si>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</si>
  <si>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</si>
  <si>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</si>
  <si>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</si>
  <si>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</si>
  <si>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</si>
  <si>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</si>
  <si>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</si>
  <si>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</si>
  <si>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</si>
  <si>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</si>
  <si>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</si>
  <si>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</si>
  <si>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</si>
  <si>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</si>
  <si>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</si>
  <si>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</si>
  <si>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</si>
  <si>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</si>
  <si>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</si>
  <si>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</si>
  <si>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</si>
  <si>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</si>
  <si>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</si>
  <si>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</si>
  <si>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</si>
  <si>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</si>
  <si>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</si>
  <si>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</si>
  <si>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</si>
  <si>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</si>
  <si>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</si>
  <si>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</si>
  <si>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</si>
  <si>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</si>
  <si>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</si>
  <si>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</si>
  <si>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</si>
  <si>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</si>
  <si>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</si>
  <si>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</si>
  <si>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</si>
  <si>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</si>
  <si>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</si>
  <si>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</si>
  <si>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</si>
  <si>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</si>
  <si>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</si>
  <si>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</si>
  <si>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</si>
  <si>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</si>
  <si>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</si>
  <si>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</si>
  <si>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</si>
  <si>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</si>
  <si>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</si>
  <si>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</si>
  <si>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</si>
  <si>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</si>
  <si>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</si>
  <si>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</si>
  <si>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</si>
  <si>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</si>
  <si>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</si>
  <si>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</si>
  <si>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</si>
  <si>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</si>
  <si>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</si>
  <si>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</si>
  <si>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</si>
  <si>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</si>
  <si>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</si>
  <si>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</si>
  <si>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</si>
  <si>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</si>
  <si>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</si>
  <si>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</si>
  <si>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</si>
  <si>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</si>
  <si>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</si>
  <si>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</si>
  <si>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</si>
  <si>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</si>
  <si>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</si>
  <si>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</si>
  <si>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</si>
  <si>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</si>
  <si>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</si>
  <si>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</si>
  <si>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</si>
  <si>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</si>
  <si>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</si>
  <si>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</si>
  <si>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</si>
  <si>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</si>
  <si>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</si>
  <si>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</si>
  <si>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</si>
  <si>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</si>
  <si>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</si>
  <si>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</si>
  <si>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</si>
  <si>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</si>
  <si>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</si>
  <si>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</si>
  <si>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</si>
  <si>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</si>
  <si>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</si>
  <si>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</si>
  <si>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</si>
  <si>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</si>
  <si>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</si>
  <si>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</si>
  <si>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</si>
  <si>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</si>
  <si>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</si>
  <si>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</si>
  <si>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</si>
  <si>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</si>
  <si>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</si>
  <si>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</si>
  <si>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</si>
  <si>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</si>
  <si>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</si>
  <si>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</si>
  <si>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</si>
  <si>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</si>
  <si>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</si>
  <si>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</si>
  <si>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</si>
  <si>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</si>
  <si>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</si>
  <si>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</si>
  <si>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</si>
  <si>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</si>
  <si>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</si>
  <si>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</si>
  <si>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</si>
  <si>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</si>
  <si>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</si>
  <si>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</si>
  <si>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</si>
  <si>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</si>
  <si>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</si>
  <si>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</si>
  <si>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</si>
  <si>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</si>
  <si>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</si>
  <si>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</si>
  <si>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</si>
  <si>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</si>
  <si>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</si>
  <si>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</si>
  <si>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</si>
  <si>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</si>
  <si>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</si>
  <si>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</si>
  <si>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</si>
  <si>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</si>
  <si>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</si>
  <si>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</si>
  <si>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</si>
  <si>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</si>
  <si>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</si>
  <si>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</si>
  <si>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</si>
  <si>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</si>
  <si>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</si>
  <si>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</si>
  <si>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</si>
  <si>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</si>
  <si>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</si>
  <si>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</si>
  <si>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</si>
  <si>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</si>
  <si>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</si>
  <si>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</si>
  <si>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</si>
  <si>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</si>
  <si>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</si>
  <si>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</si>
  <si>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</si>
  <si>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</si>
  <si>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</si>
  <si>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</si>
  <si>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</si>
  <si>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</si>
  <si>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</si>
  <si>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</si>
  <si>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</si>
  <si>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</si>
  <si>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</si>
  <si>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</si>
  <si>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</si>
  <si>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</si>
  <si>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</si>
  <si>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</si>
  <si>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</si>
  <si>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</si>
  <si>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</si>
  <si>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</si>
  <si>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</si>
  <si>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</si>
  <si>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</si>
  <si>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</si>
  <si>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</si>
  <si>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</si>
  <si>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</si>
  <si>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</si>
  <si>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</si>
  <si>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</si>
  <si>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</si>
  <si>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</si>
  <si>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</si>
  <si>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</si>
  <si>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</si>
  <si>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</si>
  <si>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</si>
  <si>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</si>
  <si>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</si>
  <si>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</si>
  <si>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</si>
  <si>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</si>
  <si>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</si>
  <si>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</si>
  <si>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</si>
  <si>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</si>
  <si>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</si>
  <si>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</si>
  <si>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</si>
  <si>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</si>
  <si>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</si>
  <si>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</si>
  <si>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</si>
  <si>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</si>
  <si>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</si>
  <si>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</si>
  <si>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</si>
  <si>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</si>
  <si>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</si>
  <si>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</si>
  <si>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</si>
  <si>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</si>
  <si>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</si>
  <si>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</si>
  <si>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</si>
  <si>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</si>
  <si>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</si>
  <si>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</si>
  <si>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</si>
  <si>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</si>
  <si>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</si>
  <si>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</si>
  <si>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</si>
  <si>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</si>
  <si>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</si>
  <si>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</si>
  <si>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</si>
  <si>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</si>
  <si>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</si>
  <si>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</si>
  <si>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</si>
  <si>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</si>
  <si>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</si>
  <si>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</si>
  <si>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</si>
  <si>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</si>
  <si>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</si>
  <si>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</si>
  <si>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</si>
  <si>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</si>
  <si>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</si>
  <si>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</si>
  <si>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</si>
  <si>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</si>
  <si>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</si>
  <si>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</si>
  <si>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</si>
  <si>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</si>
  <si>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</si>
  <si>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</si>
  <si>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</si>
  <si>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</si>
  <si>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</si>
  <si>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</si>
  <si>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</si>
  <si>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</si>
  <si>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</si>
  <si>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</si>
  <si>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</si>
  <si>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</si>
  <si>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</si>
  <si>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</si>
  <si>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</si>
  <si>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</si>
  <si>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</si>
  <si>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</si>
  <si>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</si>
  <si>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</si>
  <si>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</si>
  <si>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</si>
  <si>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</si>
  <si>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</si>
  <si>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</si>
  <si>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</si>
  <si>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</si>
  <si>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</si>
  <si>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</si>
  <si>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</si>
  <si>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</si>
  <si>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</si>
  <si>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</si>
  <si>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</si>
  <si>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</si>
  <si>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</si>
  <si>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</si>
  <si>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</si>
  <si>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</si>
  <si>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</si>
  <si>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</si>
  <si>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</si>
  <si>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</si>
  <si>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</si>
  <si>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</si>
  <si>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</si>
  <si>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</si>
  <si>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</si>
  <si>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</si>
  <si>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</si>
  <si>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</si>
  <si>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</si>
  <si>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</si>
  <si>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</si>
  <si>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</si>
  <si>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</si>
  <si>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</si>
  <si>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</si>
  <si>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</si>
  <si>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</si>
  <si>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</si>
  <si>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</si>
  <si>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</si>
  <si>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</si>
  <si>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</si>
  <si>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</si>
  <si>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</si>
  <si>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</si>
  <si>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</si>
  <si>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</si>
  <si>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</si>
  <si>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</si>
  <si>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</si>
  <si>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</si>
  <si>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</si>
  <si>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</si>
  <si>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</si>
  <si>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</si>
  <si>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</si>
  <si>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</si>
  <si>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</si>
  <si>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</si>
  <si>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</si>
  <si>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</si>
  <si>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</si>
  <si>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</si>
  <si>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</si>
  <si>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</si>
  <si>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</si>
  <si>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</si>
  <si>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</si>
  <si>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</si>
  <si>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</si>
  <si>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</si>
  <si>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</si>
  <si>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</si>
  <si>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</si>
  <si>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</si>
  <si>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</si>
  <si>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</si>
  <si>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</si>
  <si>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</si>
  <si>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</si>
  <si>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</si>
  <si>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</si>
  <si>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</si>
  <si>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</si>
  <si>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</si>
  <si>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</si>
  <si>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</si>
  <si>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</si>
  <si>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</si>
  <si>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</si>
  <si>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</si>
  <si>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</si>
  <si>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</si>
  <si>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</si>
  <si>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</si>
  <si>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</si>
  <si>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</si>
  <si>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</si>
  <si>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</si>
  <si>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</si>
  <si>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</si>
  <si>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</si>
  <si>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</si>
  <si>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</si>
  <si>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</si>
  <si>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</si>
  <si>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</si>
  <si>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</si>
  <si>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</si>
  <si>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</si>
  <si>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</si>
  <si>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</si>
  <si>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</si>
  <si>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</si>
  <si>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</si>
  <si>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</si>
  <si>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</si>
  <si>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</si>
  <si>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</si>
  <si>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</si>
  <si>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</si>
  <si>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</si>
  <si>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</si>
  <si>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</si>
  <si>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</si>
  <si>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</si>
  <si>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</si>
  <si>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</si>
  <si>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</si>
  <si>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</si>
  <si>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</si>
  <si>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</si>
  <si>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</si>
  <si>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</si>
  <si>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</si>
  <si>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</si>
  <si>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</si>
  <si>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</si>
  <si>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</si>
  <si>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</si>
  <si>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</si>
  <si>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</si>
  <si>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</si>
  <si>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</si>
  <si>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</si>
  <si>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</si>
  <si>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</si>
  <si>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</si>
  <si>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</si>
  <si>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</si>
  <si>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</si>
  <si>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</si>
  <si>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</si>
  <si>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</si>
  <si>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</si>
  <si>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</si>
  <si>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</si>
  <si>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</si>
  <si>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</si>
  <si>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</si>
  <si>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</si>
  <si>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</si>
  <si>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</si>
  <si>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</si>
  <si>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</si>
  <si>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</si>
  <si>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</si>
  <si>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</si>
  <si>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</si>
  <si>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</si>
  <si>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</si>
  <si>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</si>
  <si>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</si>
  <si>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</si>
  <si>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</si>
  <si>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</si>
  <si>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</si>
  <si>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</si>
  <si>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</si>
  <si>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</si>
  <si>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</si>
  <si>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</si>
  <si>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</si>
  <si>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</si>
  <si>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</si>
  <si>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</si>
  <si>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</si>
  <si>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</si>
  <si>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</si>
  <si>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</si>
  <si>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</si>
  <si>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</si>
  <si>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</si>
  <si>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</si>
  <si>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</si>
  <si>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</si>
  <si>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</si>
  <si>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</si>
  <si>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</si>
  <si>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</si>
  <si>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</si>
  <si>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</si>
  <si>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</si>
  <si>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</si>
  <si>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</si>
  <si>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</si>
  <si>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</si>
  <si>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</si>
  <si>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</si>
  <si>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</si>
  <si>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</si>
  <si>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</si>
  <si>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</si>
  <si>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</si>
  <si>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</si>
  <si>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</si>
  <si>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</si>
  <si>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</si>
  <si>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</si>
  <si>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</si>
  <si>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</si>
  <si>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</si>
  <si>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</si>
  <si>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</si>
  <si>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</si>
  <si>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</si>
  <si>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</si>
  <si>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</si>
  <si>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</si>
  <si>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</si>
  <si>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</si>
  <si>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</si>
  <si>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</si>
  <si>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</si>
  <si>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</si>
  <si>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</si>
  <si>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</si>
  <si>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</si>
  <si>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</si>
  <si>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</si>
  <si>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</si>
  <si>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</si>
  <si>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</si>
  <si>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</si>
  <si>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</si>
  <si>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</si>
  <si>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</si>
  <si>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</si>
  <si>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</si>
  <si>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</si>
  <si>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</si>
  <si>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</si>
  <si>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</si>
  <si>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</si>
  <si>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</si>
  <si>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</si>
  <si>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</si>
  <si>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</si>
  <si>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</si>
  <si>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</si>
  <si>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</si>
  <si>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</si>
  <si>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</si>
  <si>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</si>
  <si>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</si>
  <si>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</si>
  <si>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</si>
  <si>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</si>
  <si>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</si>
  <si>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</si>
  <si>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</si>
  <si>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</si>
  <si>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</si>
  <si>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</si>
  <si>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</si>
  <si>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</si>
  <si>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</si>
  <si>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</si>
  <si>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</si>
  <si>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</si>
  <si>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</si>
  <si>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</si>
  <si>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</si>
  <si>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</si>
  <si>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</si>
  <si>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</si>
  <si>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</si>
  <si>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</si>
  <si>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</si>
  <si>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</si>
  <si>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</si>
  <si>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</si>
  <si>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</si>
  <si>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</si>
  <si>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</si>
  <si>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</si>
  <si>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</si>
  <si>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</si>
  <si>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</si>
  <si>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</si>
  <si>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</si>
  <si>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</si>
  <si>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</si>
  <si>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</si>
  <si>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</si>
  <si>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</si>
  <si>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</si>
  <si>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</si>
  <si>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</si>
  <si>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</si>
  <si>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</si>
  <si>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</si>
  <si>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</si>
  <si>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</si>
  <si>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</si>
  <si>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</si>
  <si>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</si>
  <si>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</si>
  <si>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</si>
  <si>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</si>
  <si>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</si>
  <si>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</si>
  <si>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</si>
  <si>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</si>
  <si>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</si>
  <si>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</si>
  <si>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</si>
  <si>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</si>
  <si>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</si>
  <si>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</si>
  <si>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</si>
  <si>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</si>
  <si>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</si>
  <si>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</si>
  <si>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</si>
  <si>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</si>
  <si>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</si>
  <si>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</si>
  <si>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</si>
  <si>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</si>
  <si>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</si>
  <si>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</si>
  <si>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</si>
  <si>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</si>
  <si>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</si>
  <si>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</si>
  <si>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</si>
  <si>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</si>
  <si>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</si>
  <si>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</si>
  <si>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</si>
  <si>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</si>
  <si>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</si>
  <si>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</si>
  <si>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</si>
  <si>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</si>
  <si>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</si>
  <si>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</si>
  <si>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</si>
  <si>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</si>
  <si>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</si>
  <si>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</si>
  <si>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</si>
  <si>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</si>
  <si>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</si>
  <si>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</si>
  <si>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</si>
  <si>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</si>
  <si>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</si>
  <si>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</si>
  <si>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</si>
  <si>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</si>
  <si>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</si>
  <si>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</si>
  <si>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</si>
  <si>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</si>
  <si>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</si>
  <si>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</si>
  <si>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</si>
  <si>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</si>
  <si>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</si>
  <si>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</si>
  <si>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</si>
  <si>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</si>
  <si>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</si>
  <si>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</si>
  <si>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</si>
  <si>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</si>
  <si>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</si>
  <si>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</si>
  <si>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</si>
  <si>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</si>
  <si>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</si>
  <si>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</si>
  <si>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</si>
  <si>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</si>
  <si>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</si>
  <si>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</si>
  <si>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</si>
  <si>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</si>
  <si>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</si>
  <si>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</si>
  <si>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</si>
  <si>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</si>
  <si>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</si>
  <si>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</si>
  <si>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</si>
  <si>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</si>
  <si>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</si>
  <si>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</si>
  <si>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</si>
  <si>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</si>
  <si>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</si>
  <si>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</si>
  <si>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</si>
  <si>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</si>
  <si>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</si>
  <si>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</si>
  <si>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</si>
  <si>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</si>
  <si>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</si>
  <si>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</si>
  <si>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</si>
  <si>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</si>
  <si>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</si>
  <si>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</si>
  <si>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</si>
  <si>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</si>
  <si>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</si>
  <si>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</si>
  <si>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</si>
  <si>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</si>
  <si>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</si>
  <si>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</si>
  <si>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</si>
  <si>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</si>
  <si>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</si>
  <si>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</si>
  <si>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</si>
  <si>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</si>
  <si>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</si>
  <si>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</si>
  <si>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</si>
  <si>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</si>
  <si>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</si>
  <si>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</si>
  <si>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</si>
  <si>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</si>
  <si>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</si>
  <si>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</si>
  <si>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</si>
  <si>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</si>
  <si>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</si>
  <si>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</si>
  <si>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</si>
  <si>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</si>
  <si>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</si>
  <si>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</si>
  <si>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</si>
  <si>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</si>
  <si>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</si>
  <si>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</si>
  <si>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</si>
  <si>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</si>
  <si>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</si>
  <si>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</si>
  <si>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</si>
  <si>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</si>
  <si>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</si>
  <si>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</si>
  <si>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</si>
  <si>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</si>
  <si>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</si>
  <si>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</si>
  <si>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</si>
  <si>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</si>
  <si>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</si>
  <si>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</si>
  <si>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</si>
  <si>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</si>
  <si>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</si>
  <si>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</si>
  <si>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</si>
  <si>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</si>
  <si>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</si>
  <si>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</si>
  <si>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</si>
  <si>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</si>
  <si>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</si>
  <si>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</si>
  <si>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</si>
  <si>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</si>
  <si>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</si>
  <si>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</si>
  <si>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</si>
  <si>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</si>
  <si>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</si>
  <si>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</si>
  <si>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</si>
  <si>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</si>
  <si>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</si>
  <si>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</si>
  <si>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</si>
  <si>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</si>
  <si>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</si>
  <si>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</si>
  <si>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</si>
  <si>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</si>
  <si>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</si>
  <si>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</si>
  <si>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</si>
  <si>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</si>
  <si>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</si>
  <si>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</si>
  <si>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</si>
  <si>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</si>
  <si>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</si>
  <si>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</si>
  <si>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</si>
  <si>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</si>
  <si>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</si>
  <si>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</si>
  <si>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</si>
  <si>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</si>
  <si>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</si>
  <si>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</si>
  <si>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</si>
  <si>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</si>
  <si>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</si>
  <si>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</si>
  <si>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</si>
  <si>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</si>
  <si>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</si>
  <si>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</si>
  <si>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</si>
  <si>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</si>
  <si>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</si>
  <si>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</si>
  <si>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</si>
  <si>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</si>
  <si>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</si>
  <si>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</si>
  <si>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</si>
  <si>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</si>
  <si>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</si>
  <si>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</si>
  <si>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</si>
  <si>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</si>
  <si>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</si>
  <si>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</si>
  <si>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</si>
  <si>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</si>
  <si>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</si>
  <si>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</si>
  <si>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</si>
  <si>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</si>
  <si>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</si>
  <si>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</si>
  <si>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</si>
  <si>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</si>
  <si>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</si>
  <si>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</si>
  <si>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</si>
  <si>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</si>
  <si>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</si>
  <si>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</si>
  <si>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</si>
  <si>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</si>
  <si>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</si>
  <si>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</si>
  <si>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</si>
  <si>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</si>
  <si>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</si>
  <si>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</si>
  <si>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</si>
  <si>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</si>
  <si>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</si>
  <si>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</si>
  <si>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</si>
  <si>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</si>
  <si>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</si>
  <si>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</si>
  <si>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</si>
  <si>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</si>
  <si>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</si>
  <si>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</si>
  <si>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</si>
  <si>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</si>
  <si>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</si>
  <si>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</si>
  <si>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</si>
  <si>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</si>
  <si>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</si>
  <si>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</si>
  <si>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</si>
  <si>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</si>
  <si>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</si>
  <si>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</si>
  <si>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</si>
  <si>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</si>
  <si>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</si>
  <si>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</si>
  <si>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</si>
  <si>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</si>
  <si>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</si>
  <si>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</si>
  <si>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</si>
  <si>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</si>
  <si>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</si>
  <si>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</si>
  <si>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</si>
  <si>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</si>
  <si>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</si>
  <si>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</si>
  <si>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</si>
  <si>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</si>
  <si>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</si>
  <si>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</si>
  <si>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</si>
  <si>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</si>
  <si>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</si>
  <si>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</si>
  <si>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</si>
  <si>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</si>
  <si>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</si>
  <si>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</si>
  <si>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</si>
  <si>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</si>
  <si>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</si>
  <si>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</si>
  <si>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</si>
  <si>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</si>
  <si>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</si>
  <si>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</si>
  <si>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</si>
  <si>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</si>
  <si>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</si>
  <si>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</si>
  <si>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</si>
  <si>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</si>
  <si>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</si>
  <si>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</si>
  <si>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</si>
  <si>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</si>
  <si>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</si>
  <si>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</si>
  <si>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</si>
  <si>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</si>
  <si>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</si>
  <si>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</si>
  <si>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</si>
  <si>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</si>
  <si>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</si>
  <si>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</si>
  <si>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</si>
  <si>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</si>
  <si>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</si>
  <si>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</si>
  <si>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</si>
  <si>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</si>
  <si>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</si>
  <si>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</si>
  <si>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</si>
  <si>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</si>
  <si>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</si>
  <si>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</si>
  <si>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</si>
  <si>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</si>
  <si>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</si>
  <si>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</si>
  <si>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</si>
  <si>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</si>
  <si>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</si>
  <si>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</si>
  <si>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</si>
  <si>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</si>
  <si>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</si>
  <si>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</si>
  <si>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</si>
  <si>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</si>
  <si>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</si>
  <si>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</si>
  <si>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</si>
  <si>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</si>
  <si>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</si>
  <si>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</si>
  <si>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</si>
  <si>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</si>
  <si>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</si>
  <si>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</si>
  <si>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</si>
  <si>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</si>
  <si>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</si>
  <si>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</si>
  <si>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</si>
  <si>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</si>
  <si>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</si>
  <si>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</si>
  <si>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</si>
  <si>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</si>
  <si>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</si>
  <si>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</si>
  <si>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</si>
  <si>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</si>
  <si>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</si>
  <si>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</si>
  <si>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</si>
  <si>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</si>
  <si>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</si>
  <si>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</si>
  <si>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</si>
  <si>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</si>
  <si>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</si>
  <si>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</si>
  <si>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</si>
  <si>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</si>
  <si>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</si>
  <si>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</si>
  <si>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</si>
  <si>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</si>
  <si>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</si>
  <si>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</si>
  <si>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</si>
  <si>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</si>
  <si>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</si>
  <si>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</si>
  <si>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</si>
  <si>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</si>
  <si>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</si>
  <si>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</si>
  <si>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</si>
  <si>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</si>
  <si>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</si>
  <si>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</si>
  <si>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</si>
  <si>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</si>
  <si>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</si>
  <si>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</si>
  <si>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</si>
  <si>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</si>
  <si>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</si>
  <si>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</si>
  <si>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</si>
  <si>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</si>
  <si>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</si>
  <si>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</si>
  <si>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</si>
  <si>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</si>
  <si>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</si>
  <si>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</si>
  <si>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</si>
  <si>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</si>
  <si>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</si>
  <si>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</si>
  <si>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</si>
  <si>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</si>
  <si>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</si>
  <si>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</si>
  <si>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</si>
  <si>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</si>
  <si>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</si>
  <si>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</si>
  <si>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</si>
  <si>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</si>
  <si>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</si>
  <si>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</si>
  <si>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</si>
  <si>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</si>
  <si>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</si>
  <si>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</si>
  <si>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</si>
  <si>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</si>
  <si>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</si>
  <si>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</si>
  <si>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</si>
  <si>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</si>
  <si>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</si>
  <si>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</si>
  <si>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</si>
  <si>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</si>
  <si>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</si>
  <si>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</si>
  <si>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</si>
  <si>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</si>
  <si>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</si>
  <si>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</si>
  <si>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</si>
  <si>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</si>
  <si>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</si>
  <si>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</si>
  <si>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</si>
  <si>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</si>
  <si>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</si>
  <si>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</si>
  <si>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</si>
  <si>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</si>
  <si>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</si>
  <si>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</si>
  <si>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</si>
  <si>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</si>
  <si>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</si>
  <si>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</si>
  <si>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</si>
  <si>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</si>
  <si>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</si>
  <si>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</si>
  <si>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</si>
  <si>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</si>
  <si>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</si>
  <si>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</si>
  <si>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</si>
  <si>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</si>
  <si>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</si>
  <si>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</si>
  <si>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</si>
  <si>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</si>
  <si>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</si>
  <si>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</si>
  <si>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</si>
  <si>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</si>
  <si>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</si>
  <si>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</si>
  <si>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</si>
  <si>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</si>
  <si>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</si>
  <si>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</si>
  <si>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</si>
  <si>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</si>
  <si>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</si>
  <si>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</si>
  <si>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</si>
  <si>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</si>
  <si>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</si>
  <si>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</si>
  <si>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</si>
  <si>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</si>
  <si>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</si>
  <si>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</si>
  <si>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</si>
  <si>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</si>
  <si>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</si>
  <si>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</si>
  <si>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</si>
  <si>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</si>
  <si>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</si>
  <si>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</si>
  <si>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</si>
  <si>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</si>
  <si>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</si>
  <si>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</si>
  <si>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</si>
  <si>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</si>
  <si>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</si>
  <si>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</si>
  <si>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</si>
  <si>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</si>
  <si>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</si>
  <si>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</si>
  <si>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</si>
  <si>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</si>
  <si>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</si>
  <si>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</si>
  <si>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</si>
  <si>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</si>
  <si>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</si>
  <si>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</si>
  <si>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</si>
  <si>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</si>
  <si>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</si>
  <si>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</si>
  <si>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</si>
  <si>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</si>
  <si>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</si>
  <si>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</si>
  <si>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</si>
  <si>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</si>
  <si>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</si>
  <si>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</si>
  <si>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</si>
  <si>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</si>
  <si>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</si>
  <si>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</si>
  <si>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</si>
  <si>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</si>
  <si>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</si>
  <si>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</si>
  <si>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</si>
  <si>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</si>
  <si>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</si>
  <si>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</si>
  <si>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</si>
  <si>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</si>
  <si>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</si>
  <si>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</si>
  <si>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</si>
  <si>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</si>
  <si>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</si>
  <si>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</si>
  <si>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</si>
  <si>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</si>
  <si>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</si>
  <si>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</si>
  <si>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</si>
  <si>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</si>
  <si>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</si>
  <si>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</si>
  <si>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</si>
  <si>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</si>
  <si>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</si>
  <si>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</si>
  <si>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</si>
  <si>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</si>
  <si>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</si>
  <si>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</si>
  <si>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</si>
  <si>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</si>
  <si>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</si>
  <si>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</si>
  <si>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</si>
  <si>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</si>
  <si>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</si>
  <si>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</si>
  <si>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</si>
  <si>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</si>
  <si>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</si>
  <si>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</si>
  <si>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</si>
  <si>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</si>
  <si>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</si>
  <si>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</si>
  <si>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</si>
  <si>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</si>
  <si>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</si>
  <si>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</si>
  <si>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</si>
  <si>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</si>
  <si>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</si>
  <si>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</si>
  <si>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</si>
  <si>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</si>
  <si>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</si>
  <si>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</si>
  <si>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</si>
  <si>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</si>
  <si>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</si>
  <si>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</si>
  <si>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</si>
  <si>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</si>
  <si>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</si>
  <si>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</si>
  <si>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</si>
  <si>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</si>
  <si>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</si>
  <si>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</si>
  <si>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</si>
  <si>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</si>
  <si>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</si>
  <si>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</si>
  <si>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</si>
  <si>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</si>
  <si>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</si>
  <si>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</si>
  <si>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</si>
  <si>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</si>
  <si>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</si>
  <si>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</si>
  <si>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</si>
  <si>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</si>
  <si>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</si>
  <si>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</si>
  <si>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</si>
  <si>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</si>
  <si>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</si>
  <si>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</si>
  <si>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</si>
  <si>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</si>
  <si>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</si>
  <si>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</si>
  <si>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</si>
  <si>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</si>
  <si>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</si>
  <si>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</si>
  <si>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</si>
  <si>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</si>
  <si>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</si>
  <si>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</si>
  <si>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</si>
  <si>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</si>
  <si>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</si>
  <si>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</si>
  <si>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</si>
  <si>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</si>
  <si>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</si>
  <si>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</si>
  <si>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</si>
  <si>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</si>
  <si>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</si>
  <si>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</si>
  <si>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</si>
  <si>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</si>
  <si>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</si>
  <si>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</si>
  <si>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</si>
  <si>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</si>
  <si>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</si>
  <si>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</si>
  <si>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</si>
  <si>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</si>
  <si>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</si>
  <si>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</si>
  <si>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</si>
  <si>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</si>
  <si>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</si>
  <si>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</si>
  <si>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</si>
  <si>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</si>
  <si>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</si>
  <si>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</si>
  <si>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</si>
  <si>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</si>
  <si>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</si>
  <si>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</si>
  <si>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</si>
  <si>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</si>
  <si>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</si>
  <si>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</si>
  <si>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</si>
  <si>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</si>
  <si>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</si>
  <si>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</si>
  <si>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</si>
  <si>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</si>
  <si>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</si>
  <si>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</si>
  <si>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</si>
  <si>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</si>
  <si>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</si>
  <si>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</si>
  <si>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</si>
  <si>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</si>
  <si>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</si>
  <si>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</si>
  <si>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</si>
  <si>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</si>
  <si>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</si>
  <si>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</si>
  <si>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</si>
  <si>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</si>
  <si>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</si>
  <si>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</si>
  <si>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</si>
  <si>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</si>
  <si>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</si>
  <si>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</si>
  <si>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</si>
  <si>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</si>
  <si>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</si>
  <si>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</si>
  <si>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</si>
  <si>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</si>
  <si>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</si>
  <si>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</si>
  <si>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</si>
  <si>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</si>
  <si>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</si>
  <si>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</si>
  <si>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</si>
  <si>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</si>
  <si>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</si>
  <si>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</si>
  <si>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</si>
  <si>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</si>
  <si>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</si>
  <si>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</si>
  <si>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</si>
  <si>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</si>
  <si>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</si>
  <si>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</si>
  <si>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</si>
  <si>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</si>
  <si>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</si>
  <si>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</si>
  <si>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</si>
  <si>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</si>
  <si>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</si>
  <si>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</si>
  <si>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</si>
  <si>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</si>
  <si>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</si>
  <si>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</si>
  <si>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</si>
  <si>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</si>
  <si>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</si>
  <si>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</si>
  <si>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</si>
  <si>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</si>
  <si>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</si>
  <si>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</si>
  <si>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</si>
  <si>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</si>
  <si>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</si>
  <si>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</si>
  <si>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</si>
  <si>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</si>
  <si>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</si>
  <si>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</si>
  <si>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</si>
  <si>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</si>
  <si>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</si>
  <si>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</si>
  <si>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</si>
  <si>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</si>
  <si>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</si>
  <si>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</si>
  <si>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</si>
  <si>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</si>
  <si>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</si>
  <si>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</si>
  <si>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</si>
  <si>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</si>
  <si>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</si>
  <si>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</si>
  <si>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</si>
  <si>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</si>
  <si>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</si>
  <si>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</si>
  <si>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</si>
  <si>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</si>
  <si>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</si>
  <si>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</si>
  <si>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</si>
  <si>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</si>
  <si>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</si>
  <si>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</si>
  <si>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</si>
  <si>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</si>
  <si>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</si>
  <si>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</si>
  <si>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</si>
  <si>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</si>
  <si>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</si>
  <si>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</si>
  <si>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</si>
  <si>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</si>
  <si>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</si>
  <si>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</si>
  <si>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</si>
  <si>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</si>
  <si>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</si>
  <si>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</si>
  <si>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</si>
  <si>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</si>
  <si>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</si>
  <si>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</si>
  <si>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</si>
  <si>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</si>
  <si>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</si>
  <si>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</si>
  <si>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</si>
  <si>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</si>
  <si>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</si>
  <si>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</si>
  <si>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</si>
  <si>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</si>
  <si>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</si>
  <si>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</si>
  <si>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</si>
  <si>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</si>
  <si>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</si>
  <si>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</si>
  <si>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</si>
  <si>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</si>
  <si>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</si>
  <si>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</si>
  <si>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</si>
  <si>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</si>
  <si>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</si>
  <si>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</si>
  <si>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</si>
  <si>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</si>
  <si>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</si>
  <si>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</si>
  <si>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</si>
  <si>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</si>
  <si>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</si>
  <si>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</si>
  <si>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</si>
  <si>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</si>
  <si>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</si>
  <si>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</si>
  <si>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</si>
  <si>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</si>
  <si>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</si>
  <si>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</si>
  <si>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</si>
  <si>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</si>
  <si>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</si>
  <si>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</si>
  <si>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</si>
  <si>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</si>
  <si>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</si>
  <si>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</si>
  <si>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</si>
  <si>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</si>
  <si>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</si>
  <si>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</si>
  <si>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</si>
  <si>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</si>
  <si>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</si>
  <si>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</si>
  <si>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</si>
  <si>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</si>
  <si>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</si>
  <si>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</si>
  <si>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</si>
  <si>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</si>
  <si>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</si>
  <si>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</si>
  <si>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</si>
  <si>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</si>
  <si>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</si>
  <si>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</si>
  <si>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</si>
  <si>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</si>
  <si>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</si>
  <si>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</si>
  <si>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</si>
  <si>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</si>
  <si>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</si>
  <si>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</si>
  <si>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</si>
  <si>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</si>
  <si>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</si>
  <si>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</si>
  <si>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</si>
  <si>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</si>
  <si>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</si>
  <si>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</si>
  <si>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</si>
  <si>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</si>
  <si>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</si>
  <si>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</si>
  <si>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</si>
  <si>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</si>
  <si>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</si>
  <si>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</si>
  <si>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</si>
  <si>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</si>
  <si>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</si>
  <si>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</si>
  <si>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</si>
  <si>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</si>
  <si>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</si>
  <si>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</si>
  <si>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</si>
  <si>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</si>
  <si>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</si>
  <si>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</si>
  <si>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</si>
  <si>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</si>
  <si>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</si>
  <si>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</si>
  <si>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</si>
  <si>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</si>
  <si>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</si>
  <si>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</si>
  <si>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</si>
  <si>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</si>
  <si>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</si>
  <si>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</si>
  <si>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</si>
  <si>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</si>
  <si>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</si>
  <si>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</si>
  <si>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</si>
  <si>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</si>
  <si>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</si>
  <si>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</si>
  <si>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</si>
  <si>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</si>
  <si>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</si>
  <si>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</si>
  <si>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</si>
  <si>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</si>
  <si>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</si>
  <si>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</si>
  <si>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</si>
  <si>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</si>
  <si>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</si>
  <si>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</si>
  <si>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</si>
  <si>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</si>
  <si>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</si>
  <si>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</si>
  <si>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</si>
  <si>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</si>
  <si>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</si>
  <si>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</si>
  <si>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</si>
  <si>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</si>
  <si>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</si>
  <si>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</si>
  <si>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</si>
  <si>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</si>
  <si>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</si>
  <si>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</si>
  <si>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</si>
  <si>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</si>
  <si>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</si>
  <si>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</si>
  <si>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</si>
  <si>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</si>
  <si>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</si>
  <si>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</si>
  <si>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</si>
  <si>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</si>
  <si>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</si>
  <si>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</si>
  <si>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</si>
  <si>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</si>
  <si>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</si>
  <si>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</si>
  <si>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</si>
  <si>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</si>
  <si>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</si>
  <si>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</si>
  <si>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</si>
  <si>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</si>
  <si>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</si>
  <si>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</si>
  <si>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</si>
  <si>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</si>
  <si>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</si>
  <si>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</si>
  <si>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</si>
  <si>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</si>
  <si>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</si>
  <si>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</si>
  <si>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</si>
  <si>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</si>
  <si>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</si>
  <si>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</si>
  <si>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</si>
  <si>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</si>
  <si>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</si>
  <si>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</si>
  <si>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</si>
  <si>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</si>
  <si>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</si>
  <si>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</si>
  <si>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</si>
  <si>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</si>
  <si>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</si>
  <si>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</si>
  <si>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</si>
  <si>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</si>
  <si>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</si>
  <si>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</si>
  <si>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</si>
  <si>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</si>
  <si>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</si>
  <si>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</si>
  <si>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</si>
  <si>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</si>
  <si>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</si>
  <si>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</si>
  <si>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</si>
  <si>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</si>
  <si>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</si>
  <si>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</si>
  <si>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</si>
  <si>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</si>
  <si>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</si>
  <si>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</si>
  <si>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</si>
  <si>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</si>
  <si>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</si>
  <si>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</si>
  <si>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</si>
  <si>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</si>
  <si>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</si>
  <si>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</si>
  <si>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</si>
  <si>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</si>
  <si>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</si>
  <si>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</si>
  <si>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</si>
  <si>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</si>
  <si>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</si>
  <si>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</si>
  <si>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</si>
  <si>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</si>
  <si>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</si>
  <si>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</si>
  <si>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</si>
  <si>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</si>
  <si>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</si>
  <si>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</si>
  <si>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</si>
  <si>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</si>
  <si>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</si>
  <si>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</si>
  <si>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</si>
  <si>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</si>
  <si>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</si>
  <si>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</si>
  <si>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</si>
  <si>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</si>
  <si>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</si>
  <si>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</si>
  <si>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</si>
  <si>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</si>
  <si>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</si>
  <si>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</si>
  <si>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</si>
  <si>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</si>
  <si>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</si>
  <si>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</si>
  <si>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</si>
  <si>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</si>
  <si>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</si>
  <si>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</si>
  <si>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</si>
  <si>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</si>
  <si>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</si>
  <si>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</si>
  <si>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</si>
  <si>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</si>
  <si>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</si>
  <si>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</si>
  <si>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</si>
  <si>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</si>
  <si>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</si>
  <si>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</si>
  <si>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</si>
  <si>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</si>
  <si>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</si>
  <si>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</si>
  <si>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</si>
  <si>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</si>
  <si>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</si>
  <si>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</si>
  <si>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</si>
  <si>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</si>
  <si>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</si>
  <si>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</si>
  <si>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</si>
  <si>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</si>
  <si>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</si>
  <si>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</si>
  <si>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</si>
  <si>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</si>
  <si>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</si>
  <si>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</si>
  <si>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</si>
  <si>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</si>
  <si>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</si>
  <si>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</si>
  <si>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</si>
  <si>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</si>
  <si>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</si>
  <si>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</si>
  <si>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</si>
  <si>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</si>
  <si>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</si>
  <si>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</si>
  <si>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</si>
  <si>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</si>
  <si>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</si>
  <si>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</si>
  <si>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</si>
  <si>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</si>
  <si>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</si>
  <si>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</si>
  <si>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</si>
  <si>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</si>
  <si>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</si>
  <si>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</si>
  <si>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</si>
  <si>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</si>
  <si>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</si>
  <si>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</si>
  <si>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</si>
  <si>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</si>
  <si>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</si>
  <si>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</si>
  <si>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</si>
  <si>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</si>
  <si>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</si>
  <si>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</si>
  <si>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</si>
  <si>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</si>
  <si>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</si>
  <si>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</si>
  <si>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</si>
  <si>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</si>
  <si>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</si>
  <si>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</si>
  <si>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</si>
  <si>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</si>
  <si>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</si>
  <si>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</si>
  <si>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</si>
  <si>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</si>
  <si>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</si>
  <si>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</si>
  <si>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</si>
  <si>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</si>
  <si>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</si>
  <si>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</si>
  <si>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</si>
  <si>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</si>
  <si>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</si>
  <si>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</si>
  <si>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</si>
  <si>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</si>
  <si>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</si>
  <si>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</si>
  <si>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</si>
  <si>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</si>
  <si>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</si>
  <si>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</si>
  <si>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</si>
  <si>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</si>
  <si>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</si>
  <si>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</si>
  <si>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</si>
  <si>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</si>
  <si>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</si>
  <si>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</si>
  <si>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</si>
  <si>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</si>
  <si>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</si>
  <si>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</si>
  <si>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</si>
  <si>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</si>
  <si>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</si>
  <si>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</si>
  <si>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</si>
  <si>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</si>
  <si>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</si>
  <si>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</si>
  <si>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</si>
  <si>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</si>
  <si>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</si>
  <si>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</si>
  <si>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</si>
  <si>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</si>
  <si>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</si>
  <si>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</si>
  <si>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</si>
  <si>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</si>
  <si>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</si>
  <si>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</si>
  <si>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</si>
  <si>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</si>
  <si>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</si>
  <si>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</si>
  <si>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</si>
  <si>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</si>
  <si>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</si>
  <si>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</si>
  <si>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</si>
  <si>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</si>
  <si>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</si>
  <si>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</si>
  <si>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</si>
  <si>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</si>
  <si>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</si>
  <si>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</si>
  <si>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</si>
  <si>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</si>
  <si>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</si>
  <si>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</si>
  <si>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</si>
  <si>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</si>
  <si>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</si>
  <si>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</si>
  <si>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</si>
  <si>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</si>
  <si>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</si>
  <si>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</si>
  <si>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</si>
  <si>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</si>
  <si>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</si>
  <si>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</si>
  <si>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</si>
  <si>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</si>
  <si>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</si>
  <si>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</si>
  <si>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</si>
  <si>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</si>
  <si>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</si>
  <si>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</si>
  <si>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</si>
  <si>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</si>
  <si>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</si>
  <si>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</si>
  <si>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</si>
  <si>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</si>
  <si>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</si>
  <si>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</si>
  <si>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</si>
  <si>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</si>
  <si>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</si>
  <si>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</si>
  <si>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</si>
  <si>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</si>
  <si>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</si>
  <si>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</si>
  <si>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</si>
  <si>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</si>
  <si>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</si>
  <si>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</si>
  <si>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</si>
  <si>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</si>
  <si>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</si>
  <si>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</si>
  <si>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</si>
  <si>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</si>
  <si>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</si>
  <si>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</si>
  <si>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</si>
  <si>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</si>
  <si>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</si>
  <si>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</si>
  <si>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</si>
  <si>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</si>
  <si>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</si>
  <si>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</si>
  <si>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</si>
  <si>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</si>
  <si>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</si>
  <si>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</si>
  <si>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</si>
  <si>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</si>
  <si>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</si>
  <si>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</si>
  <si>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</si>
  <si>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</si>
  <si>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</si>
  <si>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</si>
  <si>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</si>
  <si>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</si>
  <si>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</si>
  <si>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</si>
  <si>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</si>
  <si>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</si>
  <si>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</si>
  <si>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</si>
  <si>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</si>
  <si>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</si>
  <si>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</si>
  <si>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</si>
  <si>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</si>
  <si>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</si>
  <si>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</si>
  <si>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</si>
  <si>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</si>
  <si>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</si>
  <si>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</si>
  <si>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</si>
  <si>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</si>
  <si>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</si>
  <si>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</si>
  <si>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</si>
  <si>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</si>
  <si>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</si>
  <si>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</si>
  <si>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</si>
  <si>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</si>
  <si>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</si>
  <si>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</si>
  <si>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</si>
  <si>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</si>
  <si>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</si>
  <si>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</si>
  <si>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</si>
  <si>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</si>
  <si>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</si>
  <si>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</si>
  <si>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</si>
  <si>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</si>
  <si>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</si>
  <si>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</si>
  <si>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</si>
  <si>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</si>
  <si>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</si>
  <si>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</si>
  <si>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</si>
  <si>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</si>
  <si>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</si>
  <si>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</si>
  <si>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</si>
  <si>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</si>
  <si>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</si>
  <si>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</si>
  <si>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</si>
  <si>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</si>
  <si>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</si>
  <si>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</si>
  <si>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</si>
  <si>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</si>
  <si>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</si>
  <si>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</si>
  <si>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</si>
  <si>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</si>
  <si>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</si>
  <si>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</si>
  <si>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</si>
  <si>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</si>
  <si>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</si>
  <si>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</si>
  <si>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</si>
  <si>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</si>
  <si>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</si>
  <si>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</si>
  <si>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</si>
  <si>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</si>
  <si>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</si>
  <si>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</si>
  <si>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</si>
  <si>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</si>
  <si>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</si>
  <si>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</si>
  <si>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</si>
  <si>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</si>
  <si>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</si>
  <si>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</si>
  <si>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</si>
  <si>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</si>
  <si>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</si>
  <si>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</si>
  <si>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</si>
  <si>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</si>
  <si>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</si>
  <si>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</si>
  <si>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</si>
  <si>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</si>
  <si>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</si>
  <si>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</si>
  <si>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</si>
  <si>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</si>
  <si>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</si>
  <si>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</si>
  <si>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</si>
  <si>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</si>
  <si>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</si>
  <si>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</si>
  <si>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</si>
  <si>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</si>
  <si>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</si>
  <si>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</si>
  <si>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</si>
  <si>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</si>
  <si>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</si>
  <si>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</si>
  <si>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</si>
  <si>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</si>
  <si>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</si>
  <si>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</si>
  <si>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</si>
  <si>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</si>
  <si>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</si>
  <si>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</si>
  <si>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</si>
  <si>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</si>
  <si>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</si>
  <si>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</si>
  <si>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</si>
  <si>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</si>
  <si>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</si>
  <si>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</si>
  <si>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</si>
  <si>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</si>
  <si>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</si>
  <si>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</si>
  <si>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</si>
  <si>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</si>
  <si>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</si>
  <si>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</si>
  <si>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</si>
  <si>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</si>
  <si>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</si>
  <si>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</si>
  <si>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</si>
  <si>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</si>
  <si>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</si>
  <si>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</si>
  <si>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</si>
  <si>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</si>
  <si>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</si>
  <si>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</si>
  <si>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</si>
  <si>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</si>
  <si>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</si>
  <si>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</si>
  <si>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</si>
  <si>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</si>
  <si>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</si>
  <si>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</si>
  <si>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</si>
  <si>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</si>
  <si>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</si>
  <si>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</si>
  <si>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</si>
  <si>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</si>
  <si>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</si>
  <si>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</si>
  <si>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</si>
  <si>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</si>
  <si>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</si>
  <si>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</si>
  <si>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</si>
  <si>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</si>
  <si>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</si>
  <si>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</si>
  <si>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</si>
  <si>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</si>
  <si>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</si>
  <si>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</si>
  <si>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</si>
  <si>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</si>
  <si>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</si>
  <si>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</si>
  <si>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</si>
  <si>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</si>
  <si>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</si>
  <si>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</si>
  <si>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</si>
  <si>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</si>
  <si>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</si>
  <si>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</si>
  <si>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</si>
  <si>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</si>
  <si>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</si>
  <si>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</si>
  <si>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</si>
  <si>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</si>
  <si>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</si>
  <si>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</si>
  <si>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</si>
  <si>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</si>
  <si>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</si>
  <si>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</si>
  <si>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</si>
  <si>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</si>
  <si>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</si>
  <si>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</si>
  <si>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</si>
  <si>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</si>
  <si>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</si>
  <si>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</si>
  <si>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</si>
  <si>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</si>
  <si>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</si>
  <si>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</si>
  <si>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</si>
  <si>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</si>
  <si>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</si>
  <si>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</si>
  <si>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</si>
  <si>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</si>
  <si>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</si>
  <si>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</si>
  <si>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</si>
  <si>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</si>
  <si>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</si>
  <si>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</si>
  <si>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</si>
  <si>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</si>
  <si>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</si>
  <si>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</si>
  <si>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</si>
  <si>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</si>
  <si>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</si>
  <si>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</si>
  <si>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</si>
  <si>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</si>
  <si>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</si>
  <si>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</si>
  <si>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</si>
  <si>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</si>
  <si>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</si>
  <si>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</si>
  <si>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</si>
  <si>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</si>
  <si>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</si>
  <si>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</si>
  <si>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</si>
  <si>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</si>
  <si>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</si>
  <si>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</si>
  <si>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</si>
  <si>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</si>
  <si>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</si>
  <si>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</si>
  <si>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</si>
  <si>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</si>
  <si>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</si>
  <si>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</si>
  <si>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</si>
  <si>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</si>
  <si>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</si>
  <si>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</si>
  <si>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</si>
  <si>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</si>
  <si>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</si>
  <si>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</si>
  <si>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</si>
  <si>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</si>
  <si>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</si>
  <si>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</si>
  <si>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</si>
  <si>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</si>
  <si>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</si>
  <si>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</si>
  <si>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</si>
  <si>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</si>
  <si>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</si>
  <si>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</si>
  <si>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</si>
  <si>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</si>
  <si>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</si>
  <si>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</si>
  <si>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</si>
  <si>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</si>
  <si>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</si>
  <si>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</si>
  <si>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</si>
  <si>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</si>
  <si>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</si>
  <si>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</si>
  <si>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</si>
  <si>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</si>
  <si>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</si>
  <si>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</si>
  <si>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</si>
  <si>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</si>
  <si>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</si>
  <si>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</si>
  <si>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</si>
  <si>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</si>
  <si>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</si>
  <si>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</si>
  <si>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</si>
  <si>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</si>
  <si>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</si>
  <si>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</si>
  <si>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</si>
  <si>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</si>
  <si>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</si>
  <si>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</si>
  <si>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</si>
  <si>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</si>
  <si>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</si>
  <si>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</si>
  <si>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</si>
  <si>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</si>
  <si>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</si>
  <si>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</si>
  <si>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</si>
  <si>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</si>
  <si>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</si>
  <si>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</si>
  <si>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</si>
  <si>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</si>
  <si>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</si>
  <si>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</si>
  <si>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</si>
  <si>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</si>
  <si>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</si>
  <si>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</si>
  <si>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</si>
  <si>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</si>
  <si>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</si>
  <si>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</si>
  <si>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</si>
  <si>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</si>
  <si>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</si>
  <si>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</si>
  <si>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</si>
  <si>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</si>
  <si>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</si>
  <si>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</si>
  <si>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</si>
  <si>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</si>
  <si>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</si>
  <si>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</si>
  <si>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</si>
  <si>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</si>
  <si>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</si>
  <si>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</si>
  <si>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</si>
  <si>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</si>
  <si>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</si>
  <si>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</si>
  <si>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</si>
  <si>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</si>
  <si>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</si>
  <si>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</si>
  <si>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</si>
  <si>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</si>
  <si>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</si>
  <si>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</si>
  <si>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</si>
  <si>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</si>
  <si>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</si>
  <si>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</si>
  <si>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</si>
  <si>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</si>
  <si>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</si>
  <si>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</si>
  <si>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</si>
  <si>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</si>
  <si>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</si>
  <si>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</si>
  <si>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</si>
  <si>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</si>
  <si>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</si>
  <si>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</si>
  <si>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</si>
  <si>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</si>
  <si>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</si>
  <si>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</si>
  <si>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</si>
  <si>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</si>
  <si>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</si>
  <si>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</si>
  <si>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</si>
  <si>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</si>
  <si>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</si>
  <si>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</si>
  <si>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</si>
  <si>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</si>
  <si>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</si>
  <si>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</si>
  <si>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</si>
  <si>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</si>
  <si>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</si>
  <si>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</si>
  <si>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</si>
  <si>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</si>
  <si>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</si>
  <si>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</si>
  <si>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</si>
  <si>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</si>
  <si>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</si>
  <si>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</si>
  <si>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</si>
  <si>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</si>
  <si>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</si>
  <si>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</si>
  <si>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</si>
  <si>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</si>
  <si>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</si>
  <si>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</si>
  <si>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</si>
  <si>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</si>
  <si>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</si>
  <si>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</si>
  <si>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</si>
  <si>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</si>
  <si>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</si>
  <si>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</si>
  <si>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</si>
  <si>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</si>
  <si>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</si>
  <si>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</si>
  <si>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</si>
  <si>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</si>
  <si>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</si>
  <si>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</si>
  <si>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</si>
  <si>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</si>
  <si>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</si>
  <si>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</si>
  <si>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</si>
  <si>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</si>
  <si>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</si>
  <si>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</si>
  <si>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</si>
  <si>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</si>
  <si>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</si>
  <si>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</si>
  <si>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</si>
  <si>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</si>
  <si>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</si>
  <si>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</si>
  <si>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</si>
  <si>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</si>
  <si>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</si>
  <si>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</si>
  <si>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</si>
  <si>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</si>
  <si>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</si>
  <si>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</si>
  <si>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</si>
  <si>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</si>
  <si>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</si>
  <si>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</si>
  <si>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</si>
  <si>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</si>
  <si>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</si>
  <si>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</si>
  <si>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</si>
  <si>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</si>
  <si>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</si>
  <si>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</si>
  <si>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</si>
  <si>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</si>
  <si>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</si>
  <si>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</si>
  <si>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</si>
  <si>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</si>
  <si>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</si>
  <si>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</si>
  <si>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</si>
  <si>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</si>
  <si>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</si>
  <si>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</si>
  <si>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</si>
  <si>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</si>
  <si>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</si>
  <si>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</si>
  <si>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</si>
  <si>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</si>
  <si>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</si>
  <si>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</si>
  <si>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</si>
  <si>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</si>
  <si>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</si>
  <si>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</si>
  <si>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</si>
  <si>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</si>
  <si>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</si>
  <si>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</si>
  <si>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</si>
  <si>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</si>
  <si>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</si>
  <si>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</si>
  <si>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</si>
  <si>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</si>
  <si>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</si>
  <si>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</si>
  <si>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</si>
  <si>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</si>
  <si>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</si>
  <si>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</si>
  <si>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</si>
  <si>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</si>
  <si>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</si>
  <si>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</si>
  <si>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</si>
  <si>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</si>
  <si>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</si>
  <si>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</si>
  <si>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</si>
  <si>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</si>
  <si>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</si>
  <si>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</si>
  <si>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</si>
  <si>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</si>
  <si>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</si>
  <si>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</si>
  <si>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</si>
  <si>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</si>
  <si>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</si>
  <si>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</si>
  <si>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</si>
  <si>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</si>
  <si>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</si>
  <si>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</si>
  <si>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</si>
  <si>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</si>
  <si>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</si>
  <si>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</si>
  <si>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</si>
  <si>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</si>
  <si>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</si>
  <si>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</si>
  <si>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</si>
  <si>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</si>
  <si>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</si>
  <si>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</si>
  <si>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</si>
  <si>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</si>
  <si>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</si>
  <si>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</si>
  <si>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</si>
  <si>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</si>
  <si>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</si>
  <si>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</si>
  <si>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</si>
  <si>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</si>
  <si>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</si>
  <si>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</si>
  <si>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</si>
  <si>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</si>
  <si>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</si>
  <si>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</si>
  <si>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</si>
  <si>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</si>
  <si>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</si>
  <si>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</si>
  <si>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</si>
  <si>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</si>
  <si>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</si>
  <si>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</si>
  <si>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</si>
  <si>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</si>
  <si>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</si>
  <si>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</si>
  <si>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</si>
  <si>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</si>
  <si>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</si>
  <si>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</si>
  <si>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</si>
  <si>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</si>
  <si>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</si>
  <si>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</si>
  <si>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</si>
  <si>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</si>
  <si>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</si>
  <si>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</si>
  <si>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</si>
  <si>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</si>
  <si>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</si>
  <si>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</si>
  <si>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</si>
  <si>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</si>
  <si>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</si>
  <si>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</si>
  <si>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</si>
  <si>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</si>
  <si>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</si>
  <si>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</si>
  <si>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</si>
  <si>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</si>
  <si>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</si>
  <si>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</si>
  <si>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</si>
  <si>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</si>
  <si>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</si>
  <si>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</si>
  <si>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</si>
  <si>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</si>
  <si>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</si>
  <si>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</si>
  <si>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</si>
  <si>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</si>
  <si>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</si>
  <si>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</si>
  <si>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</si>
  <si>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</si>
  <si>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</si>
  <si>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</si>
  <si>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</si>
  <si>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</si>
  <si>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</si>
  <si>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</si>
  <si>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</si>
  <si>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</si>
  <si>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</si>
  <si>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</si>
  <si>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</si>
  <si>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</si>
  <si>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</si>
  <si>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</si>
  <si>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</si>
  <si>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</si>
  <si>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</si>
  <si>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</si>
  <si>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</si>
  <si>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</si>
  <si>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</si>
  <si>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</si>
  <si>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</si>
  <si>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</si>
  <si>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</si>
  <si>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</si>
  <si>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</si>
  <si>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</si>
  <si>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</si>
  <si>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</si>
  <si>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</si>
  <si>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</si>
  <si>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</si>
  <si>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</si>
  <si>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</si>
  <si>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</si>
  <si>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</si>
  <si>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</si>
  <si>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</si>
  <si>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</si>
  <si>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</si>
  <si>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</si>
  <si>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</si>
  <si>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</si>
  <si>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</si>
  <si>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</si>
  <si>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</si>
  <si>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</si>
  <si>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</si>
  <si>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</si>
  <si>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</si>
  <si>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</si>
  <si>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</si>
  <si>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</si>
  <si>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</si>
  <si>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</si>
  <si>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</si>
  <si>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</si>
  <si>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</si>
  <si>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</si>
  <si>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</si>
  <si>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</si>
  <si>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</si>
  <si>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</si>
  <si>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</si>
  <si>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</si>
  <si>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</si>
  <si>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</si>
  <si>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</si>
  <si>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</si>
  <si>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</si>
  <si>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</si>
  <si>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</si>
  <si>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</si>
  <si>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</si>
  <si>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</si>
  <si>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</si>
  <si>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</si>
  <si>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</si>
  <si>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</si>
  <si>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</si>
  <si>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</si>
  <si>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</si>
  <si>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</si>
  <si>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</si>
  <si>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</si>
  <si>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</si>
  <si>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</si>
  <si>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</si>
  <si>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</si>
  <si>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</si>
  <si>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</si>
  <si>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</si>
  <si>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</si>
  <si>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</si>
  <si>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</si>
  <si>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</si>
  <si>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</si>
  <si>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</si>
  <si>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</si>
  <si>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</si>
  <si>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</si>
  <si>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</si>
  <si>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</si>
  <si>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</si>
  <si>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</si>
  <si>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</si>
  <si>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</si>
  <si>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</si>
  <si>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</si>
  <si>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</si>
  <si>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</si>
  <si>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</si>
  <si>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</si>
  <si>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</si>
  <si>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</si>
  <si>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</si>
  <si>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</si>
  <si>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</si>
  <si>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</si>
  <si>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</si>
  <si>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</si>
  <si>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</si>
  <si>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</si>
  <si>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</si>
  <si>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</si>
  <si>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</si>
  <si>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</si>
  <si>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</si>
  <si>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</si>
  <si>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</si>
  <si>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</si>
  <si>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</si>
  <si>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</si>
  <si>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</si>
  <si>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</si>
  <si>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</si>
  <si>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</si>
  <si>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</si>
  <si>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</si>
  <si>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</si>
  <si>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</si>
  <si>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</si>
  <si>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</si>
  <si>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</si>
  <si>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</si>
  <si>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</si>
  <si>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</si>
  <si>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</si>
  <si>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</si>
  <si>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</si>
  <si>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</si>
  <si>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</si>
  <si>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</si>
  <si>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</si>
  <si>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</si>
  <si>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</si>
  <si>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</si>
  <si>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</si>
  <si>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</si>
  <si>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</si>
  <si>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</si>
  <si>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</si>
  <si>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</si>
  <si>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</si>
  <si>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</si>
  <si>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</si>
  <si>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</si>
  <si>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</si>
  <si>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</si>
  <si>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</si>
  <si>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</si>
  <si>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</si>
  <si>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</si>
  <si>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</si>
  <si>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</si>
  <si>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</si>
  <si>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</si>
  <si>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</si>
  <si>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</si>
  <si>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</si>
  <si>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</si>
  <si>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</si>
  <si>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</si>
  <si>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</si>
  <si>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</si>
  <si>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</si>
  <si>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</si>
  <si>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</si>
  <si>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</si>
  <si>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</si>
  <si>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</si>
  <si>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</si>
  <si>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</si>
  <si>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</si>
  <si>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</si>
  <si>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</si>
  <si>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</si>
  <si>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</si>
  <si>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</si>
  <si>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</si>
  <si>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</si>
  <si>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</si>
  <si>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</si>
  <si>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</si>
  <si>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</si>
  <si>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</si>
  <si>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</si>
  <si>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</si>
  <si>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</si>
  <si>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</si>
  <si>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</si>
  <si>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</si>
  <si>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</si>
  <si>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</si>
  <si>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</si>
  <si>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</si>
  <si>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</si>
  <si>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</si>
  <si>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</si>
  <si>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</si>
  <si>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</si>
  <si>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</si>
  <si>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</si>
  <si>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</si>
  <si>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</si>
  <si>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</si>
  <si>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</si>
  <si>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</si>
  <si>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</si>
  <si>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</si>
  <si>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</si>
  <si>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</si>
  <si>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</si>
  <si>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</si>
  <si>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</si>
  <si>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</si>
  <si>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</si>
  <si>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</si>
  <si>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</si>
  <si>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</si>
  <si>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</si>
  <si>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</si>
  <si>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</si>
  <si>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</si>
  <si>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</si>
  <si>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</si>
  <si>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</si>
  <si>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</si>
  <si>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</si>
  <si>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</si>
  <si>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</si>
  <si>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</si>
  <si>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</si>
  <si>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</si>
  <si>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</si>
  <si>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</si>
  <si>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</si>
  <si>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</si>
  <si>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</si>
  <si>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</si>
  <si>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</si>
  <si>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</si>
  <si>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</si>
  <si>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</si>
  <si>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</si>
  <si>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</si>
  <si>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</si>
  <si>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</si>
  <si>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</si>
  <si>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</si>
  <si>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</si>
  <si>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</si>
  <si>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</si>
  <si>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</si>
  <si>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</si>
  <si>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</si>
  <si>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</si>
  <si>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</si>
  <si>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</si>
  <si>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</si>
  <si>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</si>
  <si>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</si>
  <si>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</si>
  <si>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</si>
  <si>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</si>
  <si>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</si>
  <si>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</si>
  <si>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</si>
  <si>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</si>
  <si>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</si>
  <si>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</si>
  <si>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</si>
  <si>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</si>
  <si>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</si>
  <si>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</si>
  <si>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</si>
  <si>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</si>
  <si>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</si>
  <si>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</si>
  <si>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</si>
  <si>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</si>
  <si>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</si>
  <si>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</si>
  <si>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</si>
  <si>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</si>
  <si>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</si>
  <si>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</si>
  <si>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</si>
  <si>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</si>
  <si>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</si>
  <si>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</si>
  <si>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</si>
  <si>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</si>
  <si>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</si>
  <si>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</si>
  <si>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</si>
  <si>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</si>
  <si>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</si>
  <si>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</si>
  <si>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</si>
  <si>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</si>
  <si>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</si>
  <si>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</si>
  <si>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</si>
  <si>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</si>
  <si>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</si>
  <si>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</si>
  <si>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</si>
  <si>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</si>
  <si>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</si>
  <si>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</si>
  <si>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</si>
  <si>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</si>
  <si>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</si>
  <si>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</si>
  <si>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</si>
  <si>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</si>
  <si>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</si>
  <si>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</si>
  <si>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</si>
  <si>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</si>
  <si>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</si>
  <si>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</si>
  <si>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</si>
  <si>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</si>
  <si>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</si>
  <si>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</si>
  <si>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</si>
  <si>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</si>
  <si>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</si>
  <si>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</si>
  <si>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</si>
  <si>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</si>
  <si>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</si>
  <si>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</si>
  <si>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</si>
  <si>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</si>
  <si>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</si>
  <si>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</si>
  <si>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</si>
  <si>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</si>
  <si>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</si>
  <si>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</si>
  <si>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</si>
  <si>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</si>
  <si>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</si>
  <si>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</si>
  <si>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</si>
  <si>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</si>
  <si>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</si>
  <si>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</si>
  <si>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</si>
  <si>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</si>
  <si>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</si>
  <si>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</si>
  <si>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</si>
  <si>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</si>
  <si>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</si>
  <si>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</si>
  <si>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</si>
  <si>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</si>
  <si>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</si>
  <si>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</si>
  <si>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</si>
  <si>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</si>
  <si>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</si>
  <si>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</si>
  <si>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</si>
  <si>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</si>
  <si>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</si>
  <si>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</si>
  <si>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</si>
  <si>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</si>
  <si>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</si>
  <si>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</si>
  <si>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</si>
  <si>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</si>
  <si>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</si>
  <si>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</si>
  <si>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</si>
  <si>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</si>
  <si>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</si>
  <si>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</si>
  <si>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</si>
  <si>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</si>
  <si>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</si>
  <si>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</si>
  <si>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</si>
  <si>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</si>
  <si>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</si>
  <si>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</si>
  <si>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</si>
  <si>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</si>
  <si>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</si>
  <si>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</si>
  <si>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</si>
  <si>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</si>
  <si>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</si>
  <si>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</si>
  <si>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</si>
  <si>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</si>
  <si>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</si>
  <si>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</si>
  <si>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</si>
  <si>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</si>
  <si>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</si>
  <si>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</si>
  <si>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</si>
  <si>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</si>
  <si>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</si>
  <si>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</si>
  <si>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</si>
  <si>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</si>
  <si>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</si>
  <si>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</si>
  <si>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</si>
  <si>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</si>
  <si>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</si>
  <si>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</si>
  <si>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</si>
  <si>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</si>
  <si>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</si>
  <si>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</si>
  <si>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</si>
  <si>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</si>
  <si>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</si>
  <si>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</si>
  <si>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</si>
  <si>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</si>
  <si>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</si>
  <si>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</si>
  <si>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</si>
  <si>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</si>
  <si>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</si>
  <si>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</si>
  <si>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</si>
  <si>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</si>
  <si>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</si>
  <si>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</si>
  <si>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</si>
  <si>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</si>
  <si>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</si>
  <si>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</si>
  <si>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</si>
  <si>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</si>
  <si>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</si>
  <si>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</si>
  <si>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</si>
  <si>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</si>
  <si>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</si>
  <si>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</si>
  <si>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</si>
  <si>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</si>
  <si>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</si>
  <si>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</si>
  <si>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</si>
  <si>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</si>
  <si>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</si>
  <si>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</si>
  <si>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</si>
  <si>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</si>
  <si>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</si>
  <si>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</si>
  <si>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</si>
  <si>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</si>
  <si>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</si>
  <si>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</si>
  <si>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</si>
  <si>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</si>
  <si>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</si>
  <si>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</si>
  <si>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</si>
  <si>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</si>
  <si>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</si>
  <si>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</si>
  <si>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</si>
  <si>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</si>
  <si>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</si>
  <si>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</si>
  <si>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</si>
  <si>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</si>
  <si>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</si>
  <si>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</si>
  <si>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</si>
  <si>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</si>
  <si>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</si>
  <si>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</si>
  <si>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</si>
  <si>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</si>
  <si>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</si>
  <si>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</si>
  <si>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</si>
  <si>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</si>
  <si>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</si>
  <si>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</si>
  <si>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</si>
  <si>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</si>
  <si>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</si>
  <si>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</si>
  <si>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</si>
  <si>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</si>
  <si>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</si>
  <si>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</si>
  <si>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</si>
  <si>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</si>
  <si>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</si>
  <si>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</si>
  <si>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</si>
  <si>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</si>
  <si>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</si>
  <si>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</si>
  <si>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</si>
  <si>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</si>
  <si>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</si>
  <si>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</si>
  <si>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</si>
  <si>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</si>
  <si>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</si>
  <si>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</si>
  <si>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</si>
  <si>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</si>
  <si>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</si>
  <si>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</si>
  <si>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</si>
  <si>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</si>
  <si>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</si>
  <si>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</si>
  <si>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</si>
  <si>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</si>
  <si>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</si>
  <si>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</si>
  <si>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</si>
  <si>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</si>
  <si>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</si>
  <si>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</si>
  <si>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</si>
  <si>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</si>
  <si>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</si>
  <si>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</si>
  <si>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</si>
  <si>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</si>
  <si>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</si>
  <si>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</si>
  <si>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</si>
  <si>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</si>
  <si>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</si>
  <si>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</si>
  <si>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</si>
  <si>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</si>
  <si>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</si>
  <si>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</si>
  <si>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</si>
  <si>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</si>
  <si>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</si>
  <si>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</si>
  <si>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</si>
  <si>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</si>
  <si>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</si>
  <si>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</si>
  <si>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</si>
  <si>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</si>
  <si>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</si>
  <si>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</si>
  <si>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</si>
  <si>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</si>
  <si>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</si>
  <si>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</si>
  <si>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</si>
  <si>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</si>
  <si>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</si>
  <si>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</si>
  <si>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</si>
  <si>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</si>
  <si>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</si>
  <si>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</si>
  <si>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</si>
  <si>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</si>
  <si>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</si>
  <si>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</si>
  <si>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</si>
  <si>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</si>
  <si>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</si>
  <si>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</si>
  <si>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</si>
  <si>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</si>
  <si>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</si>
  <si>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</si>
  <si>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</si>
  <si>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</si>
  <si>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</si>
  <si>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</si>
  <si>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</si>
  <si>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</si>
  <si>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</si>
  <si>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</si>
  <si>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</si>
  <si>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</si>
  <si>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</si>
  <si>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</si>
  <si>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</si>
  <si>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</si>
  <si>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</si>
  <si>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</si>
  <si>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</si>
  <si>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</si>
  <si>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</si>
  <si>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</si>
  <si>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</si>
  <si>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</si>
  <si>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</si>
  <si>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</si>
  <si>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</si>
  <si>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</si>
  <si>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</si>
  <si>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</si>
  <si>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</si>
  <si>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</si>
  <si>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</si>
  <si>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</si>
  <si>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</si>
  <si>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</si>
  <si>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</si>
  <si>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</si>
  <si>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</si>
  <si>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</si>
  <si>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</si>
  <si>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</si>
  <si>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</si>
  <si>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</si>
  <si>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</si>
  <si>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</si>
  <si>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</si>
  <si>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</si>
  <si>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</si>
  <si>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</si>
  <si>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</si>
  <si>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</si>
  <si>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</si>
  <si>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</si>
  <si>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</si>
  <si>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</si>
  <si>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</si>
  <si>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</si>
  <si>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</si>
  <si>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</si>
  <si>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</si>
  <si>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</si>
  <si>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</si>
  <si>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</si>
  <si>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</si>
  <si>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</si>
  <si>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</si>
  <si>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</si>
  <si>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</si>
  <si>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</si>
  <si>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</si>
  <si>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</si>
  <si>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</si>
  <si>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</si>
  <si>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</si>
  <si>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</si>
  <si>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</si>
  <si>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</si>
  <si>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</si>
  <si>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</si>
  <si>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</si>
  <si>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</si>
  <si>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</si>
  <si>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</si>
  <si>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</si>
  <si>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</si>
  <si>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</si>
  <si>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</si>
  <si>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</si>
  <si>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</si>
  <si>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</si>
  <si>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</si>
  <si>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</si>
  <si>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</si>
  <si>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</si>
  <si>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</si>
  <si>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</si>
  <si>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</si>
  <si>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</si>
  <si>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</si>
  <si>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</si>
  <si>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</si>
  <si>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</si>
  <si>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</si>
  <si>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</si>
  <si>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</si>
  <si>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</si>
  <si>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</si>
  <si>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</si>
  <si>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</si>
  <si>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</si>
  <si>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</si>
  <si>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</si>
  <si>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</si>
  <si>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</si>
  <si>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</si>
  <si>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</si>
  <si>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</si>
  <si>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</si>
  <si>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</si>
  <si>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</si>
  <si>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</si>
  <si>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</si>
  <si>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</si>
  <si>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</si>
  <si>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</si>
  <si>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</si>
  <si>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</si>
  <si>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</si>
  <si>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</si>
  <si>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</si>
  <si>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</si>
  <si>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</si>
  <si>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</si>
  <si>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</si>
  <si>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</si>
  <si>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</si>
  <si>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</si>
  <si>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</si>
  <si>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</si>
  <si>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</si>
  <si>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</si>
  <si>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</si>
  <si>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</si>
  <si>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</si>
  <si>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</si>
  <si>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</si>
  <si>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</si>
  <si>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</si>
  <si>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</si>
  <si>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</si>
  <si>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</si>
  <si>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</si>
  <si>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</si>
  <si>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</si>
  <si>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</si>
  <si>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</si>
  <si>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</si>
  <si>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</si>
  <si>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</si>
  <si>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</si>
  <si>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</si>
  <si>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</si>
  <si>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</si>
  <si>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</si>
  <si>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</si>
  <si>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</si>
  <si>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</si>
  <si>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</si>
  <si>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</si>
  <si>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</si>
  <si>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</si>
  <si>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</si>
  <si>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</si>
  <si>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</si>
  <si>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</si>
  <si>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</si>
  <si>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</si>
  <si>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</si>
  <si>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</si>
  <si>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</si>
  <si>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</si>
  <si>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</si>
  <si>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</si>
  <si>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</si>
  <si>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</si>
  <si>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</si>
  <si>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</si>
  <si>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</si>
  <si>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</si>
  <si>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</si>
  <si>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</si>
  <si>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</si>
  <si>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</si>
  <si>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</si>
  <si>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</si>
  <si>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</si>
  <si>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</si>
  <si>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</si>
  <si>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</si>
  <si>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</si>
  <si>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</si>
  <si>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</si>
  <si>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</si>
  <si>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</si>
  <si>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</si>
  <si>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</si>
  <si>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</si>
  <si>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</si>
  <si>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</si>
  <si>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</si>
  <si>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</si>
  <si>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</si>
  <si>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</si>
  <si>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</si>
  <si>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</si>
  <si>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</si>
  <si>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</si>
  <si>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</si>
  <si>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</si>
  <si>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</si>
  <si>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</si>
  <si>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</si>
  <si>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</si>
  <si>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</si>
  <si>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</si>
  <si>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</si>
  <si>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</si>
  <si>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</si>
  <si>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</si>
  <si>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</si>
  <si>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</si>
  <si>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</si>
  <si>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</si>
  <si>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</si>
  <si>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</si>
  <si>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</si>
  <si>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</si>
  <si>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</si>
  <si>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</si>
  <si>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</si>
  <si>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</si>
  <si>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</si>
  <si>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</si>
  <si>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</si>
  <si>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</si>
  <si>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</si>
  <si>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</si>
  <si>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</si>
  <si>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</si>
  <si>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</si>
  <si>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</si>
  <si>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</si>
  <si>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</si>
  <si>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</si>
  <si>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</si>
  <si>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</si>
  <si>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</si>
  <si>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</si>
  <si>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</si>
  <si>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</si>
  <si>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</si>
  <si>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</si>
  <si>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</si>
  <si>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</si>
  <si>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</si>
  <si>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</si>
  <si>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</si>
  <si>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</si>
  <si>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</si>
  <si>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</si>
  <si>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</si>
  <si>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</si>
  <si>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</si>
  <si>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</si>
  <si>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</si>
  <si>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</si>
  <si>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</si>
  <si>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</si>
  <si>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</si>
  <si>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</si>
  <si>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</si>
  <si>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</si>
  <si>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</si>
  <si>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</si>
  <si>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</si>
  <si>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</si>
  <si>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</si>
  <si>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</si>
  <si>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</si>
  <si>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</si>
  <si>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</si>
  <si>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</si>
  <si>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</si>
  <si>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</si>
  <si>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</si>
  <si>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</si>
  <si>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</si>
  <si>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</si>
  <si>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</si>
  <si>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</si>
  <si>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</si>
  <si>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</si>
  <si>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</si>
  <si>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</si>
  <si>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</si>
  <si>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</si>
  <si>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</si>
  <si>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</si>
  <si>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</si>
  <si>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</si>
  <si>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</si>
  <si>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</si>
  <si>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</si>
  <si>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</si>
  <si>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</si>
  <si>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</si>
  <si>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</si>
  <si>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</si>
  <si>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</si>
  <si>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</si>
  <si>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</si>
  <si>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</si>
  <si>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</si>
  <si>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</si>
  <si>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</si>
  <si>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</si>
  <si>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</si>
  <si>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</si>
  <si>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</si>
  <si>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</si>
  <si>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</si>
  <si>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</si>
  <si>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</si>
  <si>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</si>
  <si>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</si>
  <si>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</si>
  <si>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</si>
  <si>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</si>
  <si>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</si>
  <si>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</si>
  <si>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</si>
  <si>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</si>
  <si>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</si>
  <si>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</si>
  <si>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</si>
  <si>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</si>
  <si>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</si>
  <si>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</si>
  <si>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</si>
  <si>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</si>
  <si>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</si>
  <si>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</si>
  <si>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</si>
  <si>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</si>
  <si>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</si>
  <si>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</si>
  <si>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</si>
  <si>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</si>
  <si>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</si>
  <si>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</si>
  <si>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</si>
  <si>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</si>
  <si>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</si>
  <si>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</si>
  <si>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</si>
  <si>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</si>
  <si>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</si>
  <si>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</si>
  <si>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</si>
  <si>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</si>
  <si>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</si>
  <si>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</si>
  <si>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</si>
  <si>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</si>
  <si>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</si>
  <si>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</si>
  <si>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</si>
  <si>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</si>
  <si>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</si>
  <si>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</si>
  <si>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</si>
  <si>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</si>
  <si>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</si>
  <si>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</si>
  <si>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</si>
  <si>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</si>
  <si>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</si>
  <si>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</si>
  <si>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</si>
  <si>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</si>
  <si>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</si>
  <si>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</si>
  <si>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</si>
  <si>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</si>
  <si>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</si>
  <si>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</si>
  <si>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</si>
  <si>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</si>
  <si>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</si>
  <si>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</si>
  <si>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</si>
  <si>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</si>
  <si>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</si>
  <si>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</si>
  <si>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</si>
  <si>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</si>
  <si>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</si>
  <si>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</si>
  <si>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</si>
  <si>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</si>
  <si>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</si>
  <si>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</si>
  <si>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</si>
  <si>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</si>
  <si>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</si>
  <si>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</si>
  <si>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</si>
  <si>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</si>
  <si>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</si>
  <si>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</si>
  <si>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</si>
  <si>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</si>
  <si>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</si>
  <si>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</si>
  <si>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</si>
  <si>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</si>
  <si>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</si>
  <si>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</si>
  <si>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</si>
  <si>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</si>
  <si>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</si>
  <si>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</si>
  <si>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</si>
  <si>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</si>
  <si>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</si>
  <si>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</si>
  <si>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</si>
  <si>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</si>
  <si>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</si>
  <si>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</si>
  <si>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</si>
  <si>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</si>
  <si>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</si>
  <si>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</si>
  <si>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</si>
  <si>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</si>
  <si>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</si>
  <si>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</si>
  <si>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</si>
  <si>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</si>
  <si>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</si>
  <si>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</si>
  <si>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</si>
  <si>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</si>
  <si>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</si>
  <si>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</si>
  <si>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</si>
  <si>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</si>
  <si>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</si>
  <si>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</si>
  <si>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</si>
  <si>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</si>
  <si>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</si>
  <si>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</si>
  <si>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</si>
  <si>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</si>
  <si>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</si>
  <si>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</si>
  <si>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</si>
  <si>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</si>
  <si>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</si>
  <si>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</si>
  <si>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</si>
  <si>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</si>
  <si>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</si>
  <si>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</si>
  <si>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</si>
  <si>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</si>
  <si>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</si>
  <si>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</si>
  <si>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</si>
  <si>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</si>
  <si>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</si>
  <si>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</si>
  <si>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</si>
  <si>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</si>
  <si>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</si>
  <si>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</si>
  <si>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</si>
  <si>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</si>
  <si>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</si>
  <si>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</si>
  <si>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</si>
  <si>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</si>
  <si>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</si>
  <si>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</si>
  <si>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</si>
  <si>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</si>
  <si>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</si>
  <si>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</si>
  <si>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</si>
  <si>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</si>
  <si>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</si>
  <si>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</si>
  <si>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</si>
  <si>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</si>
  <si>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</si>
  <si>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</si>
  <si>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</si>
  <si>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</si>
  <si>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</si>
  <si>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</si>
  <si>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</si>
  <si>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</si>
  <si>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</si>
  <si>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</si>
  <si>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</si>
  <si>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</si>
  <si>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</si>
  <si>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</si>
  <si>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</si>
  <si>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</si>
  <si>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</si>
  <si>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</si>
  <si>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</si>
  <si>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</si>
  <si>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</si>
  <si>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</si>
  <si>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</si>
  <si>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</si>
  <si>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</si>
  <si>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</si>
  <si>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</si>
  <si>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</si>
  <si>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</si>
  <si>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</si>
  <si>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</si>
  <si>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</si>
  <si>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</si>
  <si>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</si>
  <si>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</si>
  <si>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</si>
  <si>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</si>
  <si>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</si>
  <si>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</si>
  <si>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</si>
  <si>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</si>
  <si>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</si>
  <si>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</si>
  <si>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</si>
  <si>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</si>
  <si>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</si>
  <si>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</si>
  <si>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</si>
  <si>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</si>
  <si>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</si>
  <si>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</si>
  <si>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</si>
  <si>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</si>
  <si>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</si>
  <si>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</si>
  <si>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</si>
  <si>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</si>
  <si>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</si>
  <si>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</si>
  <si>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</si>
  <si>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</si>
  <si>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</si>
  <si>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</si>
  <si>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</si>
  <si>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</si>
  <si>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</si>
  <si>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</si>
  <si>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</si>
  <si>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</si>
  <si>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</si>
  <si>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</si>
  <si>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</si>
  <si>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</si>
  <si>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</si>
  <si>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</si>
  <si>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</si>
  <si>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</si>
  <si>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</si>
  <si>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</si>
  <si>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</si>
  <si>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</si>
  <si>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</si>
  <si>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</si>
  <si>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</si>
  <si>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</si>
  <si>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</si>
  <si>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</si>
  <si>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</si>
  <si>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</si>
  <si>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</si>
  <si>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</si>
  <si>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</si>
  <si>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</si>
  <si>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</si>
  <si>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</si>
  <si>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</si>
  <si>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</si>
  <si>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</si>
  <si>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</si>
  <si>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</si>
  <si>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</si>
  <si>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</si>
  <si>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</si>
  <si>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</si>
  <si>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</si>
  <si>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</si>
  <si>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</si>
  <si>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</si>
  <si>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</si>
  <si>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</si>
  <si>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</si>
  <si>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</si>
  <si>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</si>
  <si>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</si>
  <si>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</si>
  <si>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</si>
  <si>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</si>
  <si>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</si>
  <si>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</si>
  <si>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</si>
  <si>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</si>
  <si>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</si>
  <si>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</si>
  <si>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</si>
  <si>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</si>
  <si>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</si>
  <si>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</si>
  <si>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</si>
  <si>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</si>
  <si>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</si>
  <si>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</si>
  <si>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</si>
  <si>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</si>
  <si>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</si>
  <si>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</si>
  <si>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</si>
  <si>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</si>
  <si>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</si>
  <si>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</si>
  <si>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</si>
  <si>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</si>
  <si>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</si>
  <si>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</si>
  <si>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</si>
  <si>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</si>
  <si>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</si>
  <si>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</si>
  <si>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</si>
  <si>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</si>
  <si>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</si>
  <si>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</si>
  <si>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</si>
  <si>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</si>
  <si>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</si>
  <si>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</si>
  <si>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</si>
  <si>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</si>
  <si>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</si>
  <si>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</si>
  <si>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</si>
  <si>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</si>
  <si>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</si>
  <si>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</si>
  <si>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</si>
  <si>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</si>
  <si>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</si>
  <si>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</si>
  <si>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</si>
  <si>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</si>
  <si>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</si>
  <si>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</si>
  <si>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</si>
  <si>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</si>
  <si>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</si>
  <si>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</si>
  <si>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</si>
  <si>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</si>
  <si>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</si>
  <si>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</si>
  <si>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</si>
  <si>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</si>
  <si>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</si>
  <si>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</si>
  <si>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</si>
  <si>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</si>
  <si>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</si>
  <si>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</si>
  <si>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</si>
  <si>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</si>
  <si>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</si>
  <si>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</si>
  <si>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</si>
  <si>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</si>
  <si>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</si>
  <si>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</si>
  <si>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</si>
  <si>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</si>
  <si>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</si>
  <si>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</si>
  <si>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</si>
  <si>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</si>
  <si>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</si>
  <si>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</si>
  <si>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</si>
  <si>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</si>
  <si>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</si>
  <si>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</si>
  <si>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</si>
  <si>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</si>
  <si>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</si>
  <si>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</si>
  <si>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</si>
  <si>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</si>
  <si>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</si>
  <si>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</si>
  <si>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</si>
  <si>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</si>
  <si>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</si>
  <si>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</si>
  <si>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</si>
  <si>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</si>
  <si>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</si>
  <si>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</si>
  <si>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</si>
  <si>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</si>
  <si>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</si>
  <si>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</si>
  <si>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</si>
  <si>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</si>
  <si>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</si>
  <si>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</si>
  <si>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</si>
  <si>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</si>
  <si>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</si>
  <si>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</si>
  <si>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</si>
  <si>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</si>
  <si>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</si>
  <si>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</si>
  <si>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</si>
  <si>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</si>
  <si>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</si>
  <si>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</si>
  <si>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</si>
  <si>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</si>
  <si>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</si>
  <si>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</si>
  <si>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</si>
  <si>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</si>
  <si>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</si>
  <si>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</si>
  <si>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</si>
  <si>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</si>
  <si>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</si>
  <si>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</si>
  <si>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</si>
  <si>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</si>
  <si>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</si>
  <si>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</si>
  <si>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</si>
  <si>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</si>
  <si>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</si>
  <si>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</si>
  <si>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</si>
  <si>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</si>
  <si>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</si>
  <si>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</si>
  <si>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</si>
  <si>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</si>
  <si>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</si>
  <si>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</si>
  <si>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</si>
  <si>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</si>
  <si>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</si>
  <si>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</si>
  <si>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</si>
  <si>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</si>
  <si>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</si>
  <si>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</si>
  <si>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</si>
  <si>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</si>
  <si>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</si>
  <si>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</si>
  <si>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</si>
  <si>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</si>
  <si>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</si>
  <si>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</si>
  <si>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</si>
  <si>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</si>
  <si>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</si>
  <si>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</si>
  <si>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</si>
  <si>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</si>
  <si>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</si>
  <si>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</si>
  <si>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</si>
  <si>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</si>
  <si>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</si>
  <si>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</si>
  <si>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</si>
  <si>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</si>
  <si>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</si>
  <si>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</si>
  <si>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</si>
  <si>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</si>
  <si>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</si>
  <si>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</si>
  <si>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</si>
  <si>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</si>
  <si>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</si>
  <si>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</si>
  <si>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</si>
  <si>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</si>
  <si>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</si>
  <si>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</si>
  <si>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</si>
  <si>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</si>
  <si>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</si>
  <si>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</si>
  <si>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</si>
  <si>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</si>
  <si>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</si>
  <si>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</si>
  <si>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</si>
  <si>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</si>
  <si>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</si>
  <si>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</si>
  <si>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</si>
  <si>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</si>
  <si>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</si>
  <si>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</si>
  <si>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</si>
  <si>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</si>
  <si>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</si>
  <si>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</si>
  <si>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</si>
  <si>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</si>
  <si>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</si>
  <si>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</si>
  <si>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</si>
  <si>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</si>
  <si>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</si>
  <si>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</si>
  <si>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</si>
  <si>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</si>
  <si>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</si>
  <si>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</si>
  <si>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</si>
  <si>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</si>
  <si>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</si>
  <si>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</si>
  <si>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</si>
  <si>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</si>
  <si>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</si>
  <si>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</si>
  <si>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</si>
  <si>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</si>
  <si>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</si>
  <si>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</si>
  <si>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</si>
  <si>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</si>
  <si>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</si>
  <si>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</si>
  <si>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</si>
  <si>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</si>
  <si>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</si>
  <si>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</si>
  <si>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</si>
  <si>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</si>
  <si>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</si>
  <si>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</si>
  <si>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</si>
  <si>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</si>
  <si>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</si>
  <si>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</si>
  <si>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</si>
  <si>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</si>
  <si>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</si>
  <si>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</si>
  <si>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</si>
  <si>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</si>
  <si>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</si>
  <si>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</si>
  <si>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</si>
  <si>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</si>
  <si>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</si>
  <si>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</si>
  <si>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</si>
  <si>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</si>
  <si>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</si>
  <si>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</si>
  <si>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</si>
  <si>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</si>
  <si>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</si>
  <si>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</si>
  <si>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</si>
  <si>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</si>
  <si>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</si>
  <si>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</si>
  <si>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</si>
  <si>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</si>
  <si>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</si>
  <si>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</si>
  <si>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</si>
  <si>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</si>
  <si>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</si>
  <si>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</si>
  <si>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</si>
  <si>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</si>
  <si>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</si>
  <si>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</si>
  <si>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</si>
  <si>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</si>
  <si>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</si>
  <si>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</si>
  <si>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</si>
  <si>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</si>
  <si>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</si>
  <si>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</si>
  <si>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</si>
  <si>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</si>
  <si>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</si>
  <si>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</si>
  <si>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</si>
  <si>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</si>
  <si>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</si>
  <si>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</si>
  <si>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</si>
  <si>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</si>
  <si>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</si>
  <si>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</si>
  <si>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</si>
  <si>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</si>
  <si>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</si>
  <si>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</si>
  <si>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</si>
  <si>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</si>
  <si>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</si>
  <si>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</si>
  <si>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</si>
  <si>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</si>
  <si>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</si>
  <si>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</si>
  <si>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</si>
  <si>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</si>
  <si>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</si>
  <si>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</si>
  <si>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</si>
  <si>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</si>
  <si>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</si>
  <si>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</si>
  <si>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</si>
  <si>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</si>
  <si>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</si>
  <si>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</si>
  <si>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</si>
  <si>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</si>
  <si>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</si>
  <si>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</si>
  <si>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</si>
  <si>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</si>
  <si>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</si>
  <si>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</si>
  <si>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</si>
  <si>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</si>
  <si>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</si>
  <si>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</si>
  <si>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</si>
  <si>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</si>
  <si>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</si>
  <si>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</si>
  <si>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</si>
  <si>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</si>
  <si>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</si>
  <si>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</si>
  <si>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</si>
  <si>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</si>
  <si>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</si>
  <si>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</si>
  <si>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</si>
  <si>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</si>
  <si>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</si>
  <si>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</si>
  <si>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</si>
  <si>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</si>
  <si>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</si>
  <si>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</si>
  <si>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</si>
  <si>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</si>
  <si>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</si>
  <si>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</si>
  <si>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</si>
  <si>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</si>
  <si>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</si>
  <si>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</si>
  <si>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</si>
  <si>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</si>
  <si>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</si>
  <si>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</si>
  <si>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</si>
  <si>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</si>
  <si>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</si>
  <si>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</si>
  <si>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</si>
  <si>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</si>
  <si>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</si>
  <si>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</si>
  <si>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</si>
  <si>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</si>
  <si>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</si>
  <si>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</si>
  <si>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</si>
  <si>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</si>
  <si>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</si>
  <si>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</si>
  <si>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</si>
  <si>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</si>
  <si>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</si>
  <si>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</si>
  <si>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</si>
  <si>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</si>
  <si>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</si>
  <si>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</si>
  <si>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</si>
  <si>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</si>
  <si>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</si>
  <si>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</si>
  <si>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</si>
  <si>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</si>
  <si>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</si>
  <si>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</si>
  <si>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</si>
  <si>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</si>
  <si>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</si>
  <si>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</si>
  <si>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</si>
  <si>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</si>
  <si>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</si>
  <si>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</si>
  <si>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</si>
  <si>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</si>
  <si>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</si>
  <si>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</si>
  <si>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</si>
  <si>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</si>
  <si>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</si>
  <si>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</si>
  <si>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</si>
  <si>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</si>
  <si>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</si>
  <si>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</si>
  <si>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</si>
  <si>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</si>
  <si>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</si>
  <si>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</si>
  <si>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</si>
  <si>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</si>
  <si>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</si>
  <si>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</si>
  <si>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</si>
  <si>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</si>
  <si>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</si>
  <si>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</si>
  <si>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</si>
  <si>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</si>
  <si>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</si>
  <si>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</si>
  <si>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</si>
  <si>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</si>
  <si>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</si>
  <si>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</si>
  <si>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</si>
  <si>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</si>
  <si>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</si>
  <si>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</si>
  <si>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</si>
  <si>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</si>
  <si>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</si>
  <si>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</si>
  <si>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</si>
  <si>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</si>
  <si>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</si>
  <si>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</si>
  <si>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</si>
  <si>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</si>
  <si>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</si>
  <si>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</si>
  <si>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</si>
  <si>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</si>
  <si>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</si>
  <si>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</si>
  <si>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</si>
  <si>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</si>
  <si>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</si>
  <si>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</si>
  <si>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</si>
  <si>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</si>
  <si>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</si>
  <si>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</si>
  <si>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</si>
  <si>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</si>
  <si>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</si>
  <si>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</si>
  <si>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</si>
  <si>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</si>
  <si>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</si>
  <si>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</si>
  <si>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</si>
  <si>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</si>
  <si>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</si>
  <si>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</si>
  <si>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</si>
  <si>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</si>
  <si>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</si>
  <si>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</si>
  <si>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</si>
  <si>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</si>
  <si>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</si>
  <si>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</si>
  <si>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</si>
  <si>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</si>
  <si>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</si>
  <si>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</si>
  <si>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</si>
  <si>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</si>
  <si>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</si>
  <si>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</si>
  <si>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</si>
  <si>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</si>
  <si>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</si>
  <si>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</si>
  <si>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</si>
  <si>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</si>
  <si>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</si>
  <si>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</si>
  <si>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</si>
  <si>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</si>
  <si>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</si>
  <si>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</si>
  <si>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</si>
  <si>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</si>
  <si>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</si>
  <si>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</si>
  <si>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</si>
  <si>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</si>
  <si>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</si>
  <si>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</si>
  <si>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</si>
  <si>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</si>
  <si>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</si>
  <si>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</si>
  <si>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</si>
  <si>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</si>
  <si>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</si>
  <si>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</si>
  <si>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</si>
  <si>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</si>
  <si>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</si>
  <si>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</si>
  <si>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</si>
  <si>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</si>
  <si>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</si>
  <si>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</si>
  <si>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</si>
  <si>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</si>
  <si>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</si>
  <si>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</si>
  <si>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</si>
  <si>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</si>
  <si>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</si>
  <si>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</si>
  <si>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</si>
  <si>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</si>
  <si>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</si>
  <si>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</si>
  <si>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</si>
  <si>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</si>
  <si>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</si>
  <si>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</si>
  <si>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</si>
  <si>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</si>
  <si>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</si>
  <si>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</si>
  <si>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</si>
  <si>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</si>
  <si>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</si>
  <si>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</si>
  <si>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</si>
  <si>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</si>
  <si>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</si>
  <si>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</si>
  <si>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</si>
  <si>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</si>
  <si>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</si>
  <si>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</si>
  <si>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</si>
  <si>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</si>
  <si>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</si>
  <si>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</si>
  <si>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</si>
  <si>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</si>
  <si>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</si>
  <si>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</si>
  <si>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</si>
  <si>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</si>
  <si>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</si>
  <si>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</si>
  <si>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</si>
  <si>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</si>
  <si>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</si>
  <si>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</si>
  <si>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</si>
  <si>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</si>
  <si>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</si>
  <si>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</si>
  <si>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</si>
  <si>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</si>
  <si>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</si>
  <si>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</si>
  <si>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</si>
  <si>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</si>
  <si>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</si>
  <si>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</si>
  <si>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</si>
  <si>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</si>
  <si>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</si>
  <si>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</si>
  <si>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</si>
  <si>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</si>
  <si>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</si>
  <si>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</si>
  <si>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</si>
  <si>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</si>
  <si>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</si>
  <si>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</si>
  <si>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</si>
  <si>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</si>
  <si>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</si>
  <si>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</si>
  <si>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</si>
  <si>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</si>
  <si>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</si>
  <si>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</si>
  <si>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</si>
  <si>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</si>
  <si>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</si>
  <si>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</si>
  <si>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</si>
  <si>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</si>
  <si>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</si>
  <si>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</si>
  <si>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</si>
  <si>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</si>
  <si>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</si>
  <si>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</si>
  <si>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</si>
  <si>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</si>
  <si>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</si>
  <si>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</si>
  <si>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</si>
  <si>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</si>
  <si>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</si>
  <si>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</si>
  <si>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</si>
  <si>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</si>
  <si>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</si>
  <si>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</si>
  <si>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</si>
  <si>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</si>
  <si>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</si>
  <si>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</si>
  <si>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</si>
  <si>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</si>
  <si>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</si>
  <si>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</si>
  <si>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</si>
  <si>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</si>
  <si>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</si>
  <si>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</si>
  <si>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</si>
  <si>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</si>
  <si>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</si>
  <si>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</si>
  <si>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</si>
  <si>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</si>
  <si>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</si>
  <si>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</si>
  <si>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</si>
  <si>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</si>
  <si>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</si>
  <si>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</si>
  <si>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</si>
  <si>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</si>
  <si>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</si>
  <si>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</si>
  <si>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</si>
  <si>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</si>
  <si>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</si>
  <si>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</si>
  <si>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</si>
  <si>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</si>
  <si>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</si>
  <si>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</si>
  <si>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</si>
  <si>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</si>
  <si>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</si>
  <si>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</si>
  <si>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</si>
  <si>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</si>
  <si>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</si>
  <si>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</si>
  <si>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</si>
  <si>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</si>
  <si>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</si>
  <si>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</si>
  <si>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</si>
  <si>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</si>
  <si>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</si>
  <si>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</si>
  <si>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</si>
  <si>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</si>
  <si>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</si>
  <si>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</si>
  <si>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</si>
  <si>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</si>
  <si>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</si>
  <si>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</si>
  <si>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</si>
  <si>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</si>
  <si>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</si>
  <si>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</si>
  <si>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</si>
  <si>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</si>
  <si>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</si>
  <si>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</si>
  <si>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</si>
  <si>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</si>
  <si>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</si>
  <si>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</si>
  <si>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</si>
  <si>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</si>
  <si>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</si>
  <si>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</si>
  <si>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</si>
  <si>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</si>
  <si>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</si>
  <si>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</si>
  <si>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</si>
  <si>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</si>
  <si>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</si>
  <si>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</si>
  <si>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</si>
  <si>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</si>
  <si>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</si>
  <si>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</si>
  <si>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</si>
  <si>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</si>
  <si>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</si>
  <si>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</si>
  <si>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</si>
  <si>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</si>
  <si>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</si>
  <si>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</si>
  <si>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</si>
  <si>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</si>
  <si>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</si>
  <si>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</si>
  <si>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</si>
  <si>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</si>
  <si>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</si>
  <si>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</si>
  <si>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</si>
  <si>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</si>
  <si>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</si>
  <si>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</si>
  <si>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</si>
  <si>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</si>
  <si>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</si>
  <si>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</si>
  <si>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</si>
  <si>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</si>
  <si>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</si>
  <si>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</si>
  <si>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</si>
  <si>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</si>
  <si>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</si>
  <si>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</si>
  <si>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</si>
  <si>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</si>
  <si>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</si>
  <si>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</si>
  <si>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</si>
  <si>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</si>
  <si>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</si>
  <si>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</si>
  <si>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</si>
  <si>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</si>
  <si>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</si>
  <si>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</si>
  <si>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</si>
  <si>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</si>
  <si>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</si>
  <si>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</si>
  <si>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</si>
  <si>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</si>
  <si>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</si>
  <si>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</si>
  <si>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</si>
  <si>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</si>
  <si>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</si>
  <si>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</si>
  <si>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</si>
  <si>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</si>
  <si>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</si>
  <si>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</si>
  <si>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</si>
  <si>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</si>
  <si>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</si>
  <si>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</si>
  <si>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</si>
  <si>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</si>
  <si>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</si>
  <si>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</si>
  <si>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</si>
  <si>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</si>
  <si>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</si>
  <si>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</si>
  <si>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</si>
  <si>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</si>
  <si>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</si>
  <si>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</si>
  <si>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</si>
  <si>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</si>
  <si>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</si>
  <si>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</si>
  <si>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</si>
  <si>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</si>
  <si>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</si>
  <si>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</si>
  <si>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</si>
  <si>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</si>
  <si>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</si>
  <si>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</si>
  <si>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</si>
  <si>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</si>
  <si>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</si>
  <si>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</si>
  <si>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</si>
  <si>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</si>
  <si>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</si>
  <si>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</si>
  <si>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</si>
  <si>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</si>
  <si>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</si>
  <si>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</si>
  <si>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</si>
  <si>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</si>
  <si>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</si>
  <si>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</si>
  <si>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</si>
  <si>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</si>
  <si>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</si>
  <si>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</si>
  <si>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</si>
  <si>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</si>
  <si>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</si>
  <si>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</si>
  <si>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</si>
  <si>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</si>
  <si>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</si>
  <si>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</si>
  <si>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</si>
  <si>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</si>
  <si>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</si>
  <si>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</si>
  <si>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</si>
  <si>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</si>
  <si>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</si>
  <si>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</si>
  <si>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</si>
  <si>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</si>
  <si>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</si>
  <si>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</si>
  <si>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</si>
  <si>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</si>
  <si>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</si>
  <si>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</si>
  <si>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</si>
  <si>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</si>
  <si>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</si>
  <si>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</si>
  <si>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</si>
  <si>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</si>
  <si>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</si>
  <si>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</si>
  <si>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</si>
  <si>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</si>
  <si>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</si>
  <si>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</si>
  <si>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</si>
  <si>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</si>
  <si>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</si>
  <si>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</si>
  <si>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</si>
  <si>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</si>
  <si>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</si>
  <si>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</si>
  <si>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</si>
  <si>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</si>
  <si>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</si>
  <si>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</si>
  <si>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</si>
  <si>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</si>
  <si>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</si>
  <si>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</si>
  <si>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</si>
  <si>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</si>
  <si>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</si>
  <si>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</si>
  <si>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</si>
  <si>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</si>
  <si>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</si>
  <si>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</si>
  <si>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</si>
  <si>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</si>
  <si>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</si>
  <si>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</si>
  <si>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</si>
  <si>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</si>
  <si>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</si>
  <si>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</si>
  <si>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</si>
  <si>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</si>
  <si>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</si>
  <si>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</si>
  <si>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</si>
  <si>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</si>
  <si>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</si>
  <si>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</si>
  <si>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</si>
  <si>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</si>
  <si>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</si>
  <si>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</si>
  <si>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</si>
  <si>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</si>
  <si>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</si>
  <si>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</si>
  <si>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</si>
  <si>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</si>
  <si>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</si>
  <si>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</si>
  <si>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</si>
  <si>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</si>
  <si>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</si>
  <si>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</si>
  <si>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</si>
  <si>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</si>
  <si>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</si>
  <si>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</si>
  <si>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</si>
  <si>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</si>
  <si>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</si>
  <si>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</si>
  <si>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</si>
  <si>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</si>
  <si>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</si>
  <si>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</si>
  <si>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</si>
  <si>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</si>
  <si>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</si>
  <si>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</si>
  <si>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</si>
  <si>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</si>
  <si>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</si>
  <si>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</si>
  <si>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</si>
  <si>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</si>
  <si>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</si>
  <si>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</si>
  <si>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</si>
  <si>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</si>
  <si>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</si>
  <si>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</si>
  <si>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</si>
  <si>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</si>
  <si>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</si>
  <si>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</si>
  <si>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</si>
  <si>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</si>
  <si>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</si>
  <si>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</si>
  <si>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</si>
  <si>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</si>
  <si>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</si>
  <si>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</si>
  <si>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</si>
  <si>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</si>
  <si>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</si>
  <si>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</si>
  <si>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</si>
  <si>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</si>
  <si>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</si>
  <si>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</si>
  <si>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</si>
  <si>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</si>
  <si>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</si>
  <si>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</si>
  <si>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</si>
  <si>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</si>
  <si>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</si>
  <si>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</si>
  <si>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</si>
  <si>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</si>
  <si>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</si>
  <si>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</si>
  <si>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</si>
  <si>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</si>
  <si>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</si>
  <si>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</si>
  <si>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</si>
  <si>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</si>
  <si>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</si>
  <si>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</si>
  <si>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</si>
  <si>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</si>
  <si>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</si>
  <si>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</si>
  <si>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</si>
  <si>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</si>
  <si>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</si>
  <si>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</si>
  <si>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</si>
  <si>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</si>
  <si>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</si>
  <si>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</si>
  <si>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</si>
  <si>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</si>
  <si>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</si>
  <si>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</si>
  <si>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</si>
  <si>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</si>
  <si>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</si>
  <si>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</si>
  <si>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</si>
  <si>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</si>
  <si>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</si>
  <si>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</si>
  <si>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</si>
  <si>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</si>
  <si>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</si>
  <si>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</si>
  <si>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</si>
  <si>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</si>
  <si>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</si>
  <si>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</si>
  <si>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</si>
  <si>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</si>
  <si>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</si>
  <si>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</si>
  <si>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</si>
  <si>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</si>
  <si>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</si>
  <si>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</si>
  <si>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</si>
  <si>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</si>
  <si>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</si>
  <si>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</si>
  <si>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</si>
  <si>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</si>
  <si>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</si>
  <si>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</si>
  <si>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</si>
  <si>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</si>
  <si>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</si>
  <si>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</si>
  <si>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</si>
  <si>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</si>
  <si>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</si>
  <si>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</si>
  <si>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</si>
  <si>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</si>
  <si>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</si>
  <si>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</si>
  <si>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</si>
  <si>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</si>
  <si>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</si>
  <si>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</si>
  <si>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</si>
  <si>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</si>
  <si>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</si>
  <si>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</si>
  <si>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</si>
  <si>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</si>
  <si>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</si>
  <si>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</si>
  <si>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</si>
  <si>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</si>
  <si>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</si>
  <si>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</si>
  <si>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</si>
  <si>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</si>
  <si>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</si>
  <si>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</si>
  <si>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</si>
  <si>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</si>
  <si>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</si>
  <si>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</si>
  <si>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</si>
  <si>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</si>
  <si>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</si>
  <si>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</si>
  <si>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</si>
  <si>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</si>
  <si>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</si>
  <si>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</si>
  <si>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</si>
  <si>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</si>
  <si>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</si>
  <si>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</si>
  <si>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</si>
  <si>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</si>
  <si>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</si>
  <si>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</si>
  <si>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</si>
  <si>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</si>
  <si>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</si>
  <si>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</si>
  <si>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</si>
  <si>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</si>
  <si>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</si>
  <si>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</si>
  <si>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</si>
  <si>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</si>
  <si>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</si>
  <si>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</si>
  <si>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</si>
  <si>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</si>
  <si>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</si>
  <si>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</si>
  <si>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</si>
  <si>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</si>
  <si>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</si>
  <si>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</si>
  <si>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</si>
  <si>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</si>
  <si>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</si>
  <si>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</si>
  <si>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</si>
  <si>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</si>
  <si>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</si>
  <si>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</si>
  <si>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</si>
  <si>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</si>
  <si>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</si>
  <si>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</si>
  <si>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</si>
  <si>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</si>
  <si>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</si>
  <si>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</si>
  <si>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</si>
  <si>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</si>
  <si>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</si>
  <si>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</si>
  <si>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</si>
  <si>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</si>
  <si>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</si>
  <si>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</si>
  <si>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</si>
  <si>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</si>
  <si>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</si>
  <si>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</si>
  <si>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</si>
  <si>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</si>
  <si>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</si>
  <si>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</si>
  <si>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</si>
  <si>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</si>
  <si>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</si>
  <si>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</si>
  <si>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</si>
  <si>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</si>
  <si>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</si>
  <si>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</si>
  <si>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</si>
  <si>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</si>
  <si>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</si>
  <si>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</si>
  <si>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</si>
  <si>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</si>
  <si>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</si>
  <si>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</si>
  <si>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</si>
  <si>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</si>
  <si>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</si>
  <si>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</si>
  <si>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</si>
  <si>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</si>
  <si>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</si>
  <si>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</si>
  <si>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</si>
  <si>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</si>
  <si>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</si>
  <si>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</si>
  <si>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</si>
  <si>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</si>
  <si>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</si>
  <si>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</si>
  <si>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</si>
  <si>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</si>
  <si>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</si>
  <si>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</si>
  <si>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</si>
  <si>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</si>
  <si>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</si>
  <si>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</si>
  <si>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</si>
  <si>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</si>
  <si>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</si>
  <si>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</si>
  <si>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</si>
  <si>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</si>
  <si>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</si>
  <si>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</si>
  <si>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</si>
  <si>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</si>
  <si>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</si>
  <si>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</si>
  <si>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</si>
  <si>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</si>
  <si>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</si>
  <si>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</si>
  <si>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</si>
  <si>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</si>
  <si>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</si>
  <si>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</si>
  <si>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</si>
  <si>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</si>
  <si>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</si>
  <si>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</si>
  <si>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</si>
  <si>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</si>
  <si>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</si>
  <si>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</si>
  <si>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</si>
  <si>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</si>
  <si>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</si>
  <si>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</si>
  <si>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</si>
  <si>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</si>
  <si>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</si>
  <si>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</si>
  <si>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</si>
  <si>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</si>
  <si>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</si>
  <si>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</si>
  <si>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</si>
  <si>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</si>
  <si>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</si>
  <si>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</si>
  <si>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</si>
  <si>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</si>
  <si>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</si>
  <si>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</si>
  <si>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</si>
  <si>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</si>
  <si>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</si>
  <si>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</si>
  <si>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</si>
  <si>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</si>
  <si>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</si>
  <si>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</si>
  <si>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</si>
  <si>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</si>
  <si>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</si>
  <si>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</si>
  <si>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</si>
  <si>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</si>
  <si>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</si>
  <si>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</si>
  <si>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</si>
  <si>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</si>
  <si>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</si>
  <si>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</si>
  <si>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</si>
  <si>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</si>
  <si>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</si>
  <si>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</si>
  <si>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</si>
  <si>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</si>
  <si>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</si>
  <si>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</si>
  <si>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</si>
  <si>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</si>
  <si>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</si>
  <si>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</si>
  <si>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</si>
  <si>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</si>
  <si>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</si>
  <si>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</si>
  <si>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</si>
  <si>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</si>
  <si>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</si>
  <si>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</si>
  <si>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</si>
  <si>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</si>
  <si>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</si>
  <si>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</si>
  <si>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</si>
  <si>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</si>
  <si>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</si>
  <si>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</si>
  <si>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</si>
  <si>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</si>
  <si>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</si>
  <si>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</si>
  <si>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</si>
  <si>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</si>
  <si>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</si>
  <si>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</si>
  <si>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</si>
  <si>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</si>
  <si>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</si>
  <si>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</si>
  <si>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</si>
  <si>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</si>
  <si>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</si>
  <si>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</si>
  <si>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</si>
  <si>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</si>
  <si>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</si>
  <si>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</si>
  <si>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</si>
  <si>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</si>
  <si>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</si>
  <si>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</si>
  <si>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</si>
  <si>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</si>
  <si>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</si>
  <si>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</si>
  <si>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</si>
  <si>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</si>
  <si>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</si>
  <si>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</si>
  <si>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</si>
  <si>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</si>
  <si>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</si>
  <si>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</si>
  <si>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</si>
  <si>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</si>
  <si>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</si>
  <si>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</si>
  <si>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</si>
  <si>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</si>
  <si>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</si>
  <si>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</si>
  <si>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</si>
  <si>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</si>
  <si>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</si>
  <si>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</si>
  <si>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</si>
  <si>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</si>
  <si>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</si>
  <si>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</si>
  <si>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</si>
  <si>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</si>
  <si>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</si>
  <si>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</si>
  <si>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</si>
  <si>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</si>
  <si>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</si>
  <si>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</si>
  <si>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</si>
  <si>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</si>
  <si>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</si>
  <si>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</si>
  <si>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</si>
  <si>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</si>
  <si>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</si>
  <si>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</si>
  <si>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</si>
  <si>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</si>
  <si>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</si>
  <si>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</si>
  <si>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</si>
  <si>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</si>
  <si>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</si>
  <si>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</si>
  <si>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</si>
  <si>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</si>
  <si>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</si>
  <si>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</si>
  <si>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</si>
  <si>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</si>
  <si>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</si>
  <si>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</si>
  <si>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</si>
  <si>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</si>
  <si>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</si>
  <si>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</si>
  <si>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</si>
  <si>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</si>
  <si>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</si>
  <si>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</si>
  <si>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</si>
  <si>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</si>
  <si>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</si>
  <si>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</si>
  <si>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</si>
  <si>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</si>
  <si>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</si>
  <si>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</si>
  <si>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</si>
  <si>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</si>
  <si>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</si>
  <si>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</si>
  <si>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</si>
  <si>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</si>
  <si>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</si>
  <si>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</si>
  <si>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</si>
  <si>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</si>
  <si>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</si>
  <si>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</si>
  <si>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</si>
  <si>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</si>
  <si>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</si>
  <si>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</si>
  <si>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</si>
  <si>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</si>
  <si>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</si>
  <si>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</si>
  <si>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</si>
  <si>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</si>
  <si>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</si>
  <si>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</si>
  <si>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</si>
  <si>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</si>
  <si>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</si>
  <si>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</si>
  <si>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</si>
  <si>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</si>
  <si>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</si>
  <si>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</si>
  <si>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</si>
  <si>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</si>
  <si>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</si>
  <si>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</si>
  <si>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</si>
  <si>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</si>
  <si>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</si>
  <si>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</si>
  <si>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</si>
  <si>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</si>
  <si>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</si>
  <si>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</si>
  <si>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</si>
  <si>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</si>
  <si>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</si>
  <si>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</si>
  <si>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</si>
  <si>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</si>
  <si>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</si>
  <si>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</si>
  <si>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</si>
  <si>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</si>
  <si>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</si>
  <si>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</si>
  <si>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</si>
  <si>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</si>
  <si>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</si>
  <si>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</si>
  <si>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</si>
  <si>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</si>
  <si>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</si>
  <si>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</si>
  <si>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</si>
  <si>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</si>
  <si>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</si>
  <si>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</si>
  <si>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</si>
  <si>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</si>
  <si>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</si>
  <si>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</si>
  <si>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</si>
  <si>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</si>
  <si>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</si>
  <si>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</si>
  <si>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</si>
  <si>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</si>
  <si>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</si>
  <si>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</si>
  <si>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</si>
  <si>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</si>
  <si>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</si>
  <si>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</si>
  <si>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</si>
  <si>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</si>
  <si>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</si>
  <si>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</si>
  <si>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</si>
  <si>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</si>
  <si>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</si>
  <si>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</si>
  <si>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</si>
  <si>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</si>
  <si>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</si>
  <si>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</si>
  <si>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</si>
  <si>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</si>
  <si>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</si>
  <si>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</si>
  <si>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</si>
  <si>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</si>
  <si>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</si>
  <si>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</si>
  <si>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</si>
  <si>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</si>
  <si>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</si>
  <si>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</si>
  <si>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</si>
  <si>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</si>
  <si>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</si>
  <si>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</si>
  <si>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</si>
  <si>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</si>
  <si>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</si>
  <si>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</si>
  <si>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</si>
  <si>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</si>
  <si>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</si>
  <si>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</si>
  <si>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</si>
  <si>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</si>
  <si>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</si>
  <si>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</si>
  <si>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</si>
  <si>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</si>
  <si>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</si>
  <si>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</si>
  <si>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</si>
  <si>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</si>
  <si>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</si>
  <si>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</si>
  <si>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</si>
  <si>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</si>
  <si>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</si>
  <si>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</si>
  <si>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</si>
  <si>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</si>
  <si>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</si>
  <si>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</si>
  <si>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</si>
  <si>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</si>
  <si>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</si>
  <si>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</si>
  <si>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</si>
  <si>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</si>
  <si>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</si>
  <si>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</si>
  <si>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</si>
  <si>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</si>
  <si>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</si>
  <si>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</si>
  <si>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</si>
  <si>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</si>
  <si>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</si>
  <si>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</si>
  <si>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</si>
  <si>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</si>
  <si>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</si>
  <si>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</si>
  <si>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</si>
  <si>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</si>
  <si>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</si>
  <si>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</si>
  <si>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</si>
  <si>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</si>
  <si>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</si>
  <si>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</si>
  <si>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</si>
  <si>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</si>
  <si>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</si>
  <si>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</si>
  <si>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</si>
  <si>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</si>
  <si>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</si>
  <si>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</si>
  <si>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</si>
  <si>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</si>
  <si>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</si>
  <si>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</si>
  <si>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</si>
  <si>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</si>
  <si>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</si>
  <si>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</si>
  <si>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</si>
  <si>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</si>
  <si>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</si>
  <si>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</si>
  <si>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</si>
  <si>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</si>
  <si>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</si>
  <si>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</si>
  <si>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</si>
  <si>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</si>
  <si>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</si>
  <si>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</si>
  <si>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</si>
  <si>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</si>
  <si>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</si>
  <si>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</si>
  <si>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</si>
  <si>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</si>
  <si>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</si>
  <si>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</si>
  <si>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</si>
  <si>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</si>
  <si>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</si>
  <si>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</si>
  <si>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</si>
  <si>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</si>
  <si>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</si>
  <si>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</si>
  <si>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</si>
  <si>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</si>
  <si>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</si>
  <si>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</si>
  <si>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</si>
  <si>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</si>
  <si>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</si>
  <si>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</si>
  <si>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</si>
  <si>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</si>
  <si>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</si>
  <si>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</si>
  <si>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</si>
  <si>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</si>
  <si>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</si>
  <si>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</si>
  <si>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</si>
  <si>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</si>
  <si>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</si>
  <si>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</si>
  <si>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</si>
  <si>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</si>
  <si>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</si>
  <si>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</si>
  <si>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</si>
  <si>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</si>
  <si>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</si>
  <si>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</si>
  <si>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</si>
  <si>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</si>
  <si>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</si>
  <si>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</si>
  <si>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</si>
  <si>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</si>
  <si>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</si>
  <si>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</si>
  <si>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</si>
  <si>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</si>
  <si>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</si>
  <si>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</si>
  <si>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</si>
  <si>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</si>
  <si>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</si>
  <si>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</si>
  <si>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</si>
  <si>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</si>
  <si>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</si>
  <si>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</si>
  <si>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</si>
  <si>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</si>
  <si>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</si>
  <si>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</si>
  <si>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</si>
  <si>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</si>
  <si>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</si>
  <si>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</si>
  <si>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</si>
  <si>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</si>
  <si>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</si>
  <si>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</si>
  <si>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</si>
  <si>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</si>
  <si>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</si>
  <si>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</si>
  <si>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</si>
  <si>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</si>
  <si>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</si>
  <si>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</si>
  <si>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</si>
  <si>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</si>
  <si>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</si>
  <si>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</si>
  <si>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</si>
  <si>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</si>
  <si>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</si>
  <si>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</si>
  <si>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</si>
  <si>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</si>
  <si>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</si>
  <si>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</si>
  <si>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</si>
  <si>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</si>
  <si>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</si>
  <si>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</si>
  <si>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</si>
  <si>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</si>
  <si>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</si>
  <si>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</si>
  <si>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</si>
  <si>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</si>
  <si>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</si>
  <si>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</si>
  <si>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</si>
  <si>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</si>
  <si>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</si>
  <si>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</si>
  <si>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</si>
  <si>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</si>
  <si>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</si>
  <si>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</si>
  <si>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</si>
  <si>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</si>
  <si>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</si>
  <si>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</si>
  <si>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</si>
  <si>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</si>
  <si>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</si>
  <si>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</si>
  <si>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</si>
  <si>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</si>
  <si>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</si>
  <si>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</si>
  <si>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</si>
  <si>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</si>
  <si>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</si>
  <si>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</si>
  <si>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</si>
  <si>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</si>
  <si>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</si>
  <si>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</si>
  <si>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</si>
  <si>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</si>
  <si>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</si>
  <si>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</si>
  <si>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</si>
  <si>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</si>
  <si>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</si>
  <si>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</si>
  <si>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</si>
  <si>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</si>
  <si>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</si>
  <si>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</si>
  <si>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</si>
  <si>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</si>
  <si>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</si>
  <si>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</si>
  <si>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</si>
  <si>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</si>
  <si>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</si>
  <si>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</si>
  <si>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</si>
  <si>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</si>
  <si>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</si>
  <si>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</si>
  <si>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</si>
  <si>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</si>
  <si>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</si>
  <si>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</si>
  <si>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</si>
  <si>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</si>
  <si>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</si>
  <si>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</si>
  <si>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</si>
  <si>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</si>
  <si>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</si>
  <si>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</si>
  <si>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</si>
  <si>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</si>
  <si>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</si>
  <si>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</si>
  <si>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</si>
  <si>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</si>
  <si>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</si>
  <si>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</si>
  <si>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</si>
  <si>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</si>
  <si>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</si>
  <si>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</si>
  <si>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</si>
  <si>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</si>
  <si>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</si>
  <si>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</si>
  <si>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</si>
  <si>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</si>
  <si>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</si>
  <si>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</si>
  <si>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</si>
  <si>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</si>
  <si>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</si>
  <si>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</si>
  <si>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</si>
  <si>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</si>
  <si>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</si>
  <si>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</si>
  <si>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</si>
  <si>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</si>
  <si>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</si>
  <si>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</si>
  <si>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</si>
  <si>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</si>
  <si>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</si>
  <si>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</si>
  <si>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</si>
  <si>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</si>
  <si>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</si>
  <si>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</si>
  <si>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</si>
  <si>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</si>
  <si>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</si>
  <si>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</si>
  <si>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</si>
  <si>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</si>
  <si>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</si>
  <si>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</si>
  <si>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</si>
  <si>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</si>
  <si>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</si>
  <si>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</si>
  <si>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</si>
  <si>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</si>
  <si>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</si>
  <si>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</si>
  <si>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</si>
  <si>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</si>
  <si>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</si>
  <si>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</si>
  <si>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</si>
  <si>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</si>
  <si>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</si>
  <si>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</si>
  <si>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</si>
  <si>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</si>
  <si>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</si>
  <si>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</si>
  <si>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</si>
  <si>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</si>
  <si>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</si>
  <si>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</si>
  <si>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</si>
  <si>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</si>
  <si>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</si>
  <si>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</si>
  <si>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</si>
  <si>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</si>
  <si>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</si>
  <si>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</si>
  <si>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</si>
  <si>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</si>
  <si>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</si>
  <si>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</si>
  <si>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</si>
  <si>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</si>
  <si>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</si>
  <si>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</si>
  <si>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</si>
  <si>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</si>
  <si>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</si>
  <si>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</si>
  <si>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</si>
  <si>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</si>
  <si>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</si>
  <si>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</si>
  <si>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</si>
  <si>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</si>
  <si>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</si>
  <si>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</si>
  <si>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</si>
  <si>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</si>
  <si>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</si>
  <si>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</si>
  <si>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</si>
  <si>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</si>
  <si>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</si>
  <si>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</si>
  <si>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</si>
  <si>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</si>
  <si>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</si>
  <si>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</si>
  <si>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</si>
  <si>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</si>
  <si>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</si>
  <si>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</si>
  <si>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</si>
  <si>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</si>
  <si>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</si>
  <si>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</si>
  <si>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</si>
  <si>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</si>
  <si>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</si>
  <si>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</si>
  <si>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</si>
  <si>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</si>
  <si>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</si>
  <si>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</si>
  <si>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</si>
  <si>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</si>
  <si>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</si>
  <si>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</si>
  <si>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</si>
  <si>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</si>
  <si>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</si>
  <si>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</si>
  <si>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</si>
  <si>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</si>
  <si>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</si>
  <si>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</si>
  <si>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</si>
  <si>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</si>
  <si>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</si>
  <si>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</si>
  <si>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</si>
  <si>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</si>
  <si>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</si>
  <si>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</si>
  <si>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</si>
  <si>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</si>
  <si>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</si>
  <si>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</si>
  <si>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</si>
  <si>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</si>
  <si>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</si>
  <si>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</si>
  <si>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</si>
  <si>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</si>
  <si>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</si>
  <si>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</si>
  <si>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</si>
  <si>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</si>
  <si>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</si>
  <si>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</si>
  <si>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</si>
  <si>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</si>
  <si>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</si>
  <si>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</si>
  <si>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</si>
  <si>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</si>
  <si>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</si>
  <si>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</si>
  <si>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</si>
  <si>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</si>
  <si>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</si>
  <si>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</si>
  <si>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</si>
  <si>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</si>
  <si>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</si>
  <si>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</si>
  <si>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</si>
  <si>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</si>
  <si>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</si>
  <si>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</si>
  <si>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</si>
  <si>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</si>
  <si>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</si>
  <si>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</si>
  <si>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</si>
  <si>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</si>
  <si>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</si>
  <si>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</si>
  <si>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</si>
  <si>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</si>
  <si>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</si>
  <si>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</si>
  <si>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</si>
  <si>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</si>
  <si>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</si>
  <si>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</si>
  <si>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</si>
  <si>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</si>
  <si>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</si>
  <si>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</si>
  <si>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</si>
  <si>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</si>
  <si>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</si>
  <si>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</si>
  <si>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</si>
  <si>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</si>
  <si>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</si>
  <si>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</si>
  <si>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</si>
  <si>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</si>
  <si>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</si>
  <si>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</si>
  <si>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</si>
  <si>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</si>
  <si>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</si>
  <si>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</si>
  <si>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</si>
  <si>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</si>
  <si>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</si>
  <si>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</si>
  <si>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</si>
  <si>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</si>
  <si>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</si>
  <si>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</si>
  <si>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</si>
  <si>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</si>
  <si>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</si>
  <si>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</si>
  <si>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</si>
  <si>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</si>
  <si>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</si>
  <si>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</si>
  <si>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</si>
  <si>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</si>
  <si>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</si>
  <si>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</si>
  <si>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</si>
  <si>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</si>
  <si>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</si>
  <si>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</si>
  <si>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</si>
  <si>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</si>
  <si>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</si>
  <si>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</si>
  <si>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</si>
  <si>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</si>
  <si>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</si>
  <si>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</si>
  <si>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</si>
  <si>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</si>
  <si>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</si>
  <si>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</si>
  <si>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</si>
  <si>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</si>
  <si>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</si>
  <si>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</si>
  <si>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</si>
  <si>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</si>
  <si>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</si>
  <si>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</si>
  <si>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</si>
  <si>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</si>
  <si>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</si>
  <si>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</si>
  <si>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</si>
  <si>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</si>
  <si>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</si>
  <si>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</si>
  <si>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</si>
  <si>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</si>
  <si>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</si>
  <si>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</si>
  <si>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</si>
  <si>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</si>
  <si>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</si>
  <si>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</si>
  <si>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</si>
  <si>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</si>
  <si>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</si>
  <si>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</si>
  <si>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</si>
  <si>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</si>
  <si>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</si>
  <si>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</si>
  <si>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</si>
  <si>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</si>
  <si>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</si>
  <si>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</si>
  <si>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</si>
  <si>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</si>
  <si>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</si>
  <si>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</si>
  <si>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</si>
  <si>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</si>
  <si>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</si>
  <si>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</si>
  <si>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</si>
  <si>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</si>
  <si>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</si>
  <si>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</si>
  <si>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</si>
  <si>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</si>
  <si>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</si>
  <si>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</si>
  <si>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</si>
  <si>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</si>
  <si>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</si>
  <si>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</si>
  <si>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</si>
  <si>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</si>
  <si>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</si>
  <si>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</si>
  <si>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</si>
  <si>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</si>
  <si>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</si>
  <si>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</si>
  <si>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</si>
  <si>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</si>
  <si>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</si>
  <si>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</si>
  <si>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</si>
  <si>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</si>
  <si>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</si>
  <si>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</si>
  <si>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</si>
  <si>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</si>
  <si>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</si>
  <si>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</si>
  <si>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</si>
  <si>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</si>
  <si>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</si>
  <si>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</si>
  <si>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</si>
  <si>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</si>
  <si>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</si>
  <si>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</si>
  <si>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</si>
  <si>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</si>
  <si>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</si>
  <si>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</si>
  <si>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</si>
  <si>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</si>
  <si>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</si>
  <si>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</si>
  <si>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</si>
  <si>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</si>
  <si>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</si>
  <si>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</si>
  <si>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</si>
  <si>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</si>
  <si>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</si>
  <si>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</si>
  <si>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</si>
  <si>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</si>
  <si>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</si>
  <si>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</si>
  <si>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</si>
  <si>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</si>
  <si>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</si>
  <si>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</si>
  <si>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</si>
  <si>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</si>
  <si>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</si>
  <si>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</si>
  <si>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</si>
  <si>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</si>
  <si>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</si>
  <si>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</si>
  <si>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</si>
  <si>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</si>
  <si>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</si>
  <si>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</si>
  <si>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</si>
  <si>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</si>
  <si>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</si>
  <si>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</si>
  <si>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</si>
  <si>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</si>
  <si>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</si>
  <si>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</si>
  <si>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</si>
  <si>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</si>
  <si>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</si>
  <si>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</si>
  <si>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</si>
  <si>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</si>
  <si>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</si>
  <si>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</si>
  <si>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</si>
  <si>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</si>
  <si>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</si>
  <si>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</si>
  <si>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</si>
  <si>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</si>
  <si>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</si>
  <si>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</si>
  <si>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</si>
  <si>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</si>
  <si>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</si>
  <si>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</si>
  <si>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</si>
  <si>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</si>
  <si>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</si>
  <si>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</si>
  <si>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</si>
  <si>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</si>
  <si>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</si>
  <si>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</si>
  <si>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</si>
  <si>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</si>
  <si>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</si>
  <si>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</si>
  <si>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</si>
  <si>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</si>
  <si>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</si>
  <si>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</si>
  <si>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</si>
  <si>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</si>
  <si>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</si>
  <si>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</si>
  <si>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</si>
  <si>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</si>
  <si>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</si>
  <si>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</si>
  <si>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</si>
  <si>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</si>
  <si>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</si>
  <si>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</si>
  <si>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</si>
  <si>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</si>
  <si>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</si>
  <si>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</si>
  <si>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</si>
  <si>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</si>
  <si>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</si>
  <si>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</si>
  <si>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</si>
  <si>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</si>
  <si>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</si>
  <si>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</si>
  <si>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</si>
  <si>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</si>
  <si>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</si>
  <si>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</si>
  <si>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</si>
  <si>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</si>
  <si>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</si>
  <si>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</si>
  <si>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</si>
  <si>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</si>
  <si>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</si>
  <si>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</si>
  <si>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</si>
  <si>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</si>
  <si>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</si>
  <si>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</si>
  <si>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</si>
  <si>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</si>
  <si>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</si>
  <si>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</si>
  <si>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</si>
  <si>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</si>
  <si>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</si>
  <si>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</si>
  <si>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</si>
  <si>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</si>
  <si>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</si>
  <si>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</si>
  <si>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</si>
  <si>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</si>
  <si>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</si>
  <si>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</si>
  <si>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</si>
  <si>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</si>
  <si>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</si>
  <si>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</si>
  <si>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</si>
  <si>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</si>
  <si>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</si>
  <si>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</si>
  <si>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</si>
  <si>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</si>
  <si>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</si>
  <si>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</si>
  <si>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</si>
  <si>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</si>
  <si>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</si>
  <si>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</si>
  <si>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</si>
  <si>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</si>
  <si>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</si>
  <si>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</si>
  <si>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</si>
  <si>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</si>
  <si>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</si>
  <si>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</si>
  <si>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</si>
  <si>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</si>
  <si>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</si>
  <si>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</si>
  <si>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</si>
  <si>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</si>
  <si>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</si>
  <si>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</si>
  <si>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</si>
  <si>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</si>
  <si>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</si>
  <si>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</si>
  <si>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</si>
  <si>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</si>
  <si>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</si>
  <si>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</si>
  <si>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</si>
  <si>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</si>
  <si>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</si>
  <si>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</si>
  <si>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</si>
  <si>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</si>
  <si>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</si>
  <si>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</si>
  <si>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</si>
  <si>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</si>
  <si>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</si>
  <si>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</si>
  <si>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</si>
  <si>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</si>
  <si>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</si>
  <si>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</si>
  <si>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</si>
  <si>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</si>
  <si>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</si>
  <si>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</si>
  <si>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</si>
  <si>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</si>
  <si>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</si>
  <si>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</si>
  <si>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</si>
  <si>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</si>
  <si>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</si>
  <si>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</si>
  <si>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</si>
  <si>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</si>
  <si>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</si>
  <si>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</si>
  <si>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</si>
  <si>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</si>
  <si>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</si>
  <si>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</si>
  <si>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</si>
  <si>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</si>
  <si>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</si>
  <si>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</si>
  <si>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</si>
  <si>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</si>
  <si>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</si>
  <si>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</si>
  <si>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</si>
  <si>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</si>
  <si>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</si>
  <si>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</si>
  <si>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</si>
  <si>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</si>
  <si>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</si>
  <si>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</si>
  <si>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</si>
  <si>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</si>
  <si>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</si>
  <si>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</si>
  <si>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</si>
  <si>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</si>
  <si>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</si>
  <si>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</si>
  <si>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</si>
  <si>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</si>
  <si>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</si>
  <si>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</si>
  <si>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</si>
  <si>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</si>
  <si>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</si>
  <si>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</si>
  <si>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</si>
  <si>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</si>
  <si>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</si>
  <si>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</si>
  <si>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</si>
  <si>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</si>
  <si>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</si>
  <si>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</si>
  <si>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</si>
  <si>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</si>
  <si>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</si>
  <si>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</si>
  <si>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</si>
  <si>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</si>
  <si>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</si>
  <si>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</si>
  <si>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</si>
  <si>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</si>
  <si>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</si>
  <si>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</si>
  <si>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</si>
  <si>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</si>
  <si>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</si>
  <si>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</si>
  <si>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</si>
  <si>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</si>
  <si>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</si>
  <si>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</si>
  <si>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</si>
  <si>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</si>
  <si>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</si>
  <si>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</si>
  <si>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</si>
  <si>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</si>
  <si>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</si>
  <si>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</si>
  <si>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</si>
  <si>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</si>
  <si>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</si>
  <si>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</si>
  <si>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</si>
  <si>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</si>
  <si>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</si>
  <si>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</si>
  <si>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</si>
  <si>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</si>
  <si>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</si>
  <si>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</si>
  <si>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</si>
  <si>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</si>
  <si>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</si>
  <si>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</si>
  <si>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</si>
  <si>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</si>
  <si>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</si>
  <si>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</si>
  <si>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</si>
  <si>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</si>
  <si>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</si>
  <si>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</si>
  <si>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</si>
  <si>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</si>
  <si>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</si>
  <si>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</si>
  <si>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</si>
  <si>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</si>
  <si>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</si>
  <si>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</si>
  <si>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</si>
  <si>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</si>
  <si>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</si>
  <si>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</si>
  <si>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</si>
  <si>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</si>
  <si>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</si>
  <si>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</si>
  <si>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</si>
  <si>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</si>
  <si>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</si>
  <si>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</si>
  <si>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</si>
  <si>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</si>
  <si>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</si>
  <si>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</si>
  <si>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</si>
  <si>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</si>
  <si>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</si>
  <si>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</si>
  <si>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</si>
  <si>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</si>
  <si>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</si>
  <si>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</si>
  <si>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</si>
  <si>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</si>
  <si>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</si>
  <si>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</si>
  <si>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</si>
  <si>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</si>
  <si>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</si>
  <si>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</si>
  <si>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</si>
  <si>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</si>
  <si>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</si>
  <si>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</si>
  <si>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</si>
  <si>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</si>
  <si>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</si>
  <si>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</si>
  <si>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</si>
  <si>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</si>
  <si>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</si>
  <si>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</si>
  <si>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</si>
  <si>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</si>
  <si>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</si>
  <si>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</si>
  <si>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</si>
  <si>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</si>
  <si>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</si>
  <si>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</si>
  <si>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</si>
  <si>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</si>
  <si>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</si>
  <si>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</si>
  <si>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</si>
  <si>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</si>
  <si>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</si>
  <si>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</si>
  <si>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</si>
  <si>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</si>
  <si>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</si>
  <si>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</si>
  <si>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</si>
  <si>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</si>
  <si>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</si>
  <si>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</si>
  <si>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</si>
  <si>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</si>
  <si>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</si>
  <si>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</si>
  <si>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</si>
  <si>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</si>
  <si>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</si>
  <si>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</si>
  <si>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</si>
  <si>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</si>
  <si>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</si>
  <si>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</si>
  <si>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</si>
  <si>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</si>
  <si>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</si>
  <si>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</si>
  <si>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</si>
  <si>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</si>
  <si>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</si>
  <si>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</si>
  <si>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</si>
  <si>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</si>
  <si>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</si>
  <si>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</si>
  <si>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</si>
  <si>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</si>
  <si>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</si>
  <si>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</si>
  <si>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</si>
  <si>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</si>
  <si>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</si>
  <si>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</si>
  <si>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</si>
  <si>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</si>
  <si>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</si>
  <si>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</si>
  <si>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</si>
  <si>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</si>
  <si>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</si>
  <si>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</si>
  <si>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</si>
  <si>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</si>
  <si>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</si>
  <si>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</si>
  <si>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</si>
  <si>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</si>
  <si>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</si>
  <si>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</si>
  <si>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</si>
  <si>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</si>
  <si>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</si>
  <si>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</si>
  <si>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</si>
  <si>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</si>
  <si>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</si>
  <si>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</si>
  <si>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</si>
  <si>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</si>
  <si>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</si>
  <si>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</si>
  <si>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</si>
  <si>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</si>
  <si>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</si>
  <si>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</si>
  <si>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</si>
  <si>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</si>
  <si>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</si>
  <si>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</si>
  <si>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</si>
  <si>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</si>
  <si>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</si>
  <si>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</si>
  <si>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</si>
  <si>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</si>
  <si>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</si>
  <si>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</si>
  <si>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</si>
  <si>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</si>
  <si>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</si>
  <si>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</si>
  <si>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</si>
  <si>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</si>
  <si>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</si>
  <si>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</si>
  <si>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</si>
  <si>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</si>
  <si>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</si>
  <si>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</si>
  <si>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</si>
  <si>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</si>
  <si>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</si>
  <si>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</si>
  <si>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</si>
  <si>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</si>
  <si>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</si>
  <si>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</si>
  <si>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</si>
  <si>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</si>
  <si>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</si>
  <si>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</si>
  <si>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</si>
  <si>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</si>
  <si>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</si>
  <si>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</si>
  <si>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</si>
  <si>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</si>
  <si>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</si>
  <si>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</si>
  <si>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</si>
  <si>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</si>
  <si>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</si>
  <si>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</si>
  <si>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</si>
  <si>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</si>
  <si>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</si>
  <si>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</si>
  <si>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</si>
  <si>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</si>
  <si>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</si>
  <si>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</si>
  <si>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</si>
  <si>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</si>
  <si>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</si>
  <si>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</si>
  <si>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</si>
  <si>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</si>
  <si>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</si>
  <si>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</si>
  <si>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</si>
  <si>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</si>
  <si>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</si>
  <si>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</si>
  <si>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</si>
  <si>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</si>
  <si>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</si>
  <si>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</si>
  <si>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</si>
  <si>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</si>
  <si>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</si>
  <si>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</si>
  <si>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</si>
  <si>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</si>
  <si>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</si>
  <si>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</si>
  <si>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</si>
  <si>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</si>
  <si>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</si>
  <si>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</si>
  <si>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</si>
  <si>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</si>
  <si>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</si>
  <si>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</si>
  <si>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</si>
  <si>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</si>
  <si>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</si>
  <si>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</si>
  <si>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</si>
  <si>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</si>
  <si>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</si>
  <si>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</si>
  <si>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</si>
  <si>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</si>
  <si>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</si>
  <si>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</si>
  <si>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</si>
  <si>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</si>
  <si>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</si>
  <si>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</si>
  <si>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</si>
  <si>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</si>
  <si>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</si>
  <si>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</si>
  <si>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</si>
  <si>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</si>
  <si>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</si>
  <si>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</si>
  <si>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</si>
  <si>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</si>
  <si>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</si>
  <si>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</si>
  <si>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</si>
  <si>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</si>
  <si>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</si>
  <si>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</si>
  <si>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</si>
  <si>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</si>
  <si>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</si>
  <si>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</si>
  <si>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</si>
  <si>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</si>
  <si>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</si>
  <si>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</si>
  <si>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</si>
  <si>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</si>
  <si>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</si>
  <si>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</si>
  <si>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</si>
  <si>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</si>
  <si>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</si>
  <si>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</si>
  <si>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</si>
  <si>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</si>
  <si>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</si>
  <si>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</si>
  <si>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</si>
  <si>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</si>
  <si>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</si>
  <si>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</si>
  <si>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</si>
  <si>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</si>
  <si>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</si>
  <si>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</si>
  <si>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</si>
  <si>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</si>
  <si>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</si>
  <si>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</si>
  <si>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</si>
  <si>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</si>
  <si>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</si>
  <si>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</si>
  <si>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</si>
  <si>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</si>
  <si>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</si>
  <si>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</si>
  <si>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</si>
  <si>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</si>
  <si>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</si>
  <si>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</si>
  <si>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</si>
  <si>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</si>
  <si>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</si>
  <si>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</si>
  <si>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</si>
  <si>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</si>
  <si>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</si>
  <si>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</si>
  <si>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</si>
  <si>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</si>
  <si>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</si>
  <si>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</si>
  <si>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</si>
  <si>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</si>
  <si>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</si>
  <si>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</si>
  <si>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</si>
  <si>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</si>
  <si>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</si>
  <si>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</si>
  <si>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</si>
  <si>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</si>
  <si>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</si>
  <si>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</si>
  <si>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</si>
  <si>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</si>
  <si>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</si>
  <si>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</si>
  <si>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</si>
  <si>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</si>
  <si>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</si>
  <si>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</si>
  <si>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</si>
  <si>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</si>
  <si>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</si>
  <si>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</si>
  <si>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</si>
  <si>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</si>
  <si>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</si>
  <si>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</si>
  <si>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</si>
  <si>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</si>
  <si>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</si>
  <si>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</si>
  <si>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</si>
  <si>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</si>
  <si>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</si>
  <si>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</si>
  <si>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</si>
  <si>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</si>
  <si>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</si>
  <si>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</si>
  <si>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</si>
  <si>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</si>
  <si>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</si>
  <si>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</si>
  <si>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</si>
  <si>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</si>
  <si>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</si>
  <si>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</si>
  <si>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</si>
  <si>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</si>
  <si>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</si>
  <si>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</si>
  <si>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</si>
  <si>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</si>
  <si>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</si>
  <si>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</si>
  <si>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</si>
  <si>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</si>
  <si>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</si>
  <si>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</si>
  <si>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</si>
  <si>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</si>
  <si>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</si>
  <si>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</si>
  <si>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</si>
  <si>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</si>
  <si>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</si>
  <si>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</si>
  <si>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</si>
  <si>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</si>
  <si>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</si>
  <si>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</si>
  <si>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</si>
  <si>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</si>
  <si>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</si>
  <si>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</si>
  <si>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</si>
  <si>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</si>
  <si>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</si>
  <si>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</si>
  <si>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</si>
  <si>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</si>
  <si>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</si>
  <si>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</si>
  <si>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</si>
  <si>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</si>
  <si>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</si>
  <si>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</si>
  <si>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</si>
  <si>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</si>
  <si>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</si>
  <si>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</si>
  <si>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</si>
  <si>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</si>
  <si>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</si>
  <si>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</si>
  <si>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</si>
  <si>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</si>
  <si>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</si>
  <si>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</si>
  <si>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</si>
  <si>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</si>
  <si>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</si>
  <si>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</si>
  <si>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</si>
  <si>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</si>
  <si>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</si>
  <si>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</si>
  <si>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</si>
  <si>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</si>
  <si>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</si>
  <si>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</si>
  <si>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</si>
  <si>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</si>
  <si>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</si>
  <si>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</si>
  <si>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</si>
  <si>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</si>
  <si>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</si>
  <si>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</si>
  <si>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</si>
  <si>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</si>
  <si>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</si>
  <si>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</si>
  <si>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</si>
  <si>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</si>
  <si>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</si>
  <si>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</si>
  <si>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</si>
  <si>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</si>
  <si>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</si>
  <si>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</si>
  <si>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</si>
  <si>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</si>
  <si>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</si>
  <si>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</si>
  <si>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</si>
  <si>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</si>
  <si>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</si>
  <si>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</si>
  <si>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</si>
  <si>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</si>
  <si>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</si>
  <si>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</si>
  <si>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</si>
  <si>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</si>
  <si>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</si>
  <si>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</si>
  <si>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</si>
  <si>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</si>
  <si>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</si>
  <si>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</si>
  <si>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</si>
  <si>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</si>
  <si>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</si>
  <si>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</si>
  <si>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</si>
  <si>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</si>
  <si>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</si>
  <si>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</si>
  <si>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</si>
  <si>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</si>
  <si>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</si>
  <si>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</si>
  <si>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</si>
  <si>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</si>
  <si>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</si>
  <si>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</si>
  <si>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</si>
  <si>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</si>
  <si>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</si>
  <si>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</si>
  <si>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</si>
  <si>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</si>
  <si>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</si>
  <si>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</si>
  <si>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</si>
  <si>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</si>
  <si>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</si>
  <si>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</si>
  <si>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</si>
  <si>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</si>
  <si>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</si>
  <si>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</si>
  <si>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</si>
  <si>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</si>
  <si>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</si>
  <si>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</si>
  <si>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</si>
  <si>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</si>
  <si>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</si>
  <si>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</si>
  <si>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</si>
  <si>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</si>
  <si>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</si>
  <si>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</si>
  <si>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</si>
  <si>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</si>
  <si>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</si>
  <si>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</si>
  <si>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</si>
  <si>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</si>
  <si>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</si>
  <si>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</si>
  <si>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</si>
  <si>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</si>
  <si>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</si>
  <si>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</si>
  <si>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</si>
  <si>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</si>
  <si>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</si>
  <si>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</si>
  <si>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</si>
  <si>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</si>
  <si>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</si>
  <si>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</si>
  <si>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</si>
  <si>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</si>
  <si>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</si>
  <si>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</si>
  <si>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</si>
  <si>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</si>
  <si>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</si>
  <si>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</si>
  <si>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</si>
  <si>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</si>
  <si>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</si>
  <si>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</si>
  <si>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</si>
  <si>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</si>
  <si>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</si>
  <si>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</si>
  <si>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</si>
  <si>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</si>
  <si>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</si>
  <si>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</si>
  <si>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</si>
  <si>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</si>
  <si>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</si>
  <si>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</si>
  <si>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</si>
  <si>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</si>
  <si>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</si>
  <si>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</si>
  <si>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</si>
  <si>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</si>
  <si>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</si>
  <si>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</si>
  <si>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</si>
  <si>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</si>
  <si>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</si>
  <si>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</si>
  <si>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</si>
  <si>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</si>
  <si>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</si>
  <si>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</si>
  <si>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</si>
  <si>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</si>
  <si>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</si>
  <si>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</si>
  <si>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</si>
  <si>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</si>
  <si>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</si>
  <si>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</si>
  <si>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</si>
  <si>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</si>
  <si>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</si>
  <si>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</si>
  <si>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</si>
  <si>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</si>
  <si>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</si>
  <si>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</si>
  <si>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</si>
  <si>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</si>
  <si>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</si>
  <si>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</si>
  <si>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</si>
  <si>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</si>
  <si>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</si>
  <si>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</si>
  <si>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</si>
  <si>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</si>
  <si>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</si>
  <si>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</si>
  <si>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</si>
  <si>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</si>
  <si>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</si>
  <si>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</si>
  <si>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</si>
  <si>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</si>
  <si>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</si>
  <si>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</si>
  <si>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</si>
  <si>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</si>
  <si>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</si>
  <si>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</si>
  <si>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</si>
  <si>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</si>
  <si>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</si>
  <si>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</si>
  <si>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</si>
  <si>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</si>
  <si>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</si>
  <si>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</si>
  <si>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</si>
  <si>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</si>
  <si>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</si>
  <si>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</si>
  <si>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</si>
  <si>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</si>
  <si>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</si>
  <si>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</si>
  <si>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</si>
  <si>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</si>
  <si>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</si>
  <si>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</si>
  <si>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</si>
  <si>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</si>
  <si>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</si>
  <si>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</si>
  <si>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</si>
  <si>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</si>
  <si>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</si>
  <si>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</si>
  <si>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</si>
  <si>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</si>
  <si>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</si>
  <si>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</si>
  <si>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</si>
  <si>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</si>
  <si>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</si>
  <si>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</si>
  <si>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</si>
  <si>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</si>
  <si>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</si>
  <si>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</si>
  <si>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</si>
  <si>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</si>
  <si>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</si>
  <si>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</si>
  <si>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</si>
  <si>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</si>
  <si>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</si>
  <si>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</si>
  <si>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</si>
  <si>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</si>
  <si>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</si>
  <si>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</si>
  <si>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</si>
  <si>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</si>
  <si>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</si>
  <si>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</si>
  <si>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</si>
  <si>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</si>
  <si>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</si>
  <si>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</si>
  <si>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</si>
  <si>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</si>
  <si>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</si>
  <si>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</si>
  <si>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</si>
  <si>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</si>
  <si>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</si>
  <si>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</si>
  <si>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</si>
  <si>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</si>
  <si>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</si>
  <si>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</si>
  <si>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</si>
  <si>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</si>
  <si>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</si>
  <si>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</si>
  <si>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</si>
  <si>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</si>
  <si>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</si>
  <si>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</si>
  <si>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</si>
  <si>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</si>
  <si>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</si>
  <si>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</si>
  <si>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</si>
  <si>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</si>
  <si>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</si>
  <si>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</si>
  <si>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</si>
  <si>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</si>
  <si>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</si>
  <si>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</si>
  <si>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</si>
  <si>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</si>
  <si>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</si>
  <si>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</si>
  <si>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</si>
  <si>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</si>
  <si>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</si>
  <si>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</si>
  <si>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</si>
  <si>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</si>
  <si>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</si>
  <si>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</si>
  <si>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</si>
  <si>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</si>
  <si>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</si>
  <si>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</si>
  <si>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</si>
  <si>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</si>
  <si>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</si>
  <si>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</si>
  <si>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</si>
  <si>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</si>
  <si>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</si>
  <si>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</si>
  <si>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</si>
  <si>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</si>
  <si>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</si>
  <si>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</si>
  <si>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</si>
  <si>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</si>
  <si>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</si>
  <si>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</si>
  <si>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</si>
  <si>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</si>
  <si>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</si>
  <si>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</si>
  <si>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</si>
  <si>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</si>
  <si>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</si>
  <si>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</si>
  <si>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</si>
  <si>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</si>
  <si>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</si>
  <si>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</si>
  <si>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</si>
  <si>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</si>
  <si>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</si>
  <si>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</si>
  <si>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</si>
  <si>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</si>
  <si>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</si>
  <si>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</si>
  <si>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</si>
  <si>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</si>
  <si>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</si>
  <si>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</si>
  <si>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</si>
  <si>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</si>
  <si>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</si>
  <si>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</si>
  <si>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</si>
  <si>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</si>
  <si>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</si>
  <si>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</si>
  <si>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</si>
  <si>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</si>
  <si>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</si>
  <si>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</si>
  <si>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</si>
  <si>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</si>
  <si>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</si>
  <si>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</si>
  <si>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</si>
  <si>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</si>
  <si>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</si>
  <si>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</si>
  <si>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</si>
  <si>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</si>
  <si>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</si>
  <si>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</si>
  <si>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</si>
  <si>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</si>
  <si>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</si>
  <si>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</si>
  <si>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</si>
  <si>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</si>
  <si>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</si>
  <si>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</si>
  <si>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</si>
  <si>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</si>
  <si>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</si>
  <si>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</si>
  <si>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</si>
  <si>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</si>
  <si>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</si>
  <si>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</si>
  <si>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</si>
  <si>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</si>
  <si>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</si>
  <si>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</si>
  <si>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</si>
  <si>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</si>
  <si>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</si>
  <si>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</si>
  <si>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</si>
  <si>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</si>
  <si>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</si>
  <si>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</si>
  <si>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</si>
  <si>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</si>
  <si>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</si>
  <si>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</si>
  <si>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</si>
  <si>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</si>
  <si>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</si>
  <si>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</si>
  <si>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</si>
  <si>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</si>
  <si>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</si>
  <si>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</si>
  <si>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</si>
  <si>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</si>
  <si>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</si>
  <si>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</si>
  <si>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</si>
  <si>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</si>
  <si>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</si>
  <si>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</si>
  <si>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</si>
  <si>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</si>
  <si>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</si>
  <si>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</si>
  <si>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</si>
  <si>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</si>
  <si>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</si>
  <si>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</si>
  <si>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</si>
  <si>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</si>
  <si>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</si>
  <si>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</si>
  <si>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</si>
  <si>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</si>
  <si>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</si>
  <si>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</si>
  <si>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</si>
  <si>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</si>
  <si>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</si>
  <si>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</si>
  <si>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</si>
  <si>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</si>
  <si>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</si>
  <si>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</si>
  <si>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</si>
  <si>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</si>
  <si>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</si>
  <si>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</si>
  <si>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</si>
  <si>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</si>
  <si>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</si>
  <si>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</si>
  <si>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</si>
  <si>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</si>
  <si>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</si>
  <si>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</si>
  <si>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</si>
  <si>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</si>
  <si>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</si>
  <si>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</si>
  <si>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</si>
  <si>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</si>
  <si>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</si>
  <si>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</si>
  <si>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</si>
  <si>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</si>
  <si>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</si>
  <si>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</si>
  <si>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</si>
  <si>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</si>
  <si>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</si>
  <si>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</si>
  <si>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</si>
  <si>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</si>
  <si>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</si>
  <si>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</si>
  <si>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</si>
  <si>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</si>
  <si>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</si>
  <si>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</si>
  <si>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</si>
  <si>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</si>
  <si>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</si>
  <si>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</si>
  <si>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</si>
  <si>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</si>
  <si>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</si>
  <si>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</si>
  <si>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</si>
  <si>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</si>
  <si>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</si>
  <si>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</si>
  <si>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</si>
  <si>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</si>
  <si>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</si>
  <si>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</si>
  <si>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</si>
  <si>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</si>
  <si>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</si>
  <si>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</si>
  <si>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</si>
  <si>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</si>
  <si>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</si>
  <si>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</si>
  <si>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</si>
  <si>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</si>
  <si>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</si>
  <si>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</si>
  <si>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</si>
  <si>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</si>
  <si>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</si>
  <si>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</si>
  <si>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</si>
  <si>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</si>
  <si>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</si>
  <si>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</si>
  <si>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</si>
  <si>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</si>
  <si>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</si>
  <si>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</si>
  <si>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</si>
  <si>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</si>
  <si>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</si>
  <si>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</si>
  <si>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</si>
  <si>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</si>
  <si>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</si>
  <si>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</si>
  <si>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</si>
  <si>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</si>
  <si>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</si>
  <si>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</si>
  <si>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</si>
  <si>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</si>
  <si>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</si>
  <si>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</si>
  <si>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</si>
  <si>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</si>
  <si>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</si>
  <si>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</si>
  <si>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</si>
  <si>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</si>
  <si>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</si>
  <si>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</si>
  <si>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</si>
  <si>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</si>
  <si>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</si>
  <si>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</si>
  <si>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</si>
  <si>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</si>
  <si>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</si>
  <si>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</si>
  <si>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</si>
  <si>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</si>
  <si>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</si>
  <si>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</si>
  <si>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</si>
  <si>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</si>
  <si>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</si>
  <si>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</si>
  <si>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</si>
  <si>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</si>
  <si>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</si>
  <si>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</si>
  <si>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</si>
  <si>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</si>
  <si>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</si>
  <si>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</si>
  <si>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</si>
  <si>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</si>
  <si>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</si>
  <si>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</si>
  <si>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</si>
  <si>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</si>
  <si>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</si>
  <si>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</si>
  <si>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</si>
  <si>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</si>
  <si>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</si>
  <si>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</si>
  <si>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</si>
  <si>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</si>
  <si>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</si>
  <si>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</si>
  <si>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</si>
  <si>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</si>
  <si>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</si>
  <si>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</si>
  <si>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</si>
  <si>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</si>
  <si>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</si>
  <si>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</si>
  <si>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</si>
  <si>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</si>
  <si>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</si>
  <si>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</si>
  <si>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</si>
  <si>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</si>
  <si>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</si>
  <si>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</si>
  <si>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</si>
  <si>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</si>
  <si>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</si>
  <si>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</si>
  <si>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</si>
  <si>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</si>
  <si>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</si>
  <si>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</si>
  <si>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</si>
  <si>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</si>
  <si>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</si>
  <si>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</si>
  <si>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</si>
  <si>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</si>
  <si>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</si>
  <si>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</si>
  <si>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</si>
  <si>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</si>
  <si>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</si>
  <si>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</si>
  <si>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</si>
  <si>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</si>
  <si>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</si>
  <si>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</si>
  <si>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</si>
  <si>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</si>
  <si>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</si>
  <si>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</si>
  <si>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</si>
  <si>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</si>
  <si>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</si>
  <si>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</si>
  <si>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</si>
  <si>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</si>
  <si>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</si>
  <si>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</si>
  <si>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</si>
  <si>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</si>
  <si>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</si>
  <si>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</si>
  <si>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</si>
  <si>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</si>
  <si>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</si>
  <si>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</si>
  <si>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</si>
  <si>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</si>
  <si>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</si>
  <si>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</si>
  <si>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</si>
  <si>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</si>
  <si>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</si>
  <si>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</si>
  <si>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</si>
  <si>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</si>
  <si>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</si>
  <si>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</si>
  <si>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</si>
  <si>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</si>
  <si>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</si>
  <si>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</si>
  <si>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</si>
  <si>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</si>
  <si>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</si>
  <si>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</si>
  <si>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</si>
  <si>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</si>
  <si>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</si>
  <si>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</si>
  <si>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</si>
  <si>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</si>
  <si>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</si>
  <si>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</si>
  <si>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</si>
  <si>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</si>
  <si>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</si>
  <si>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</si>
  <si>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</si>
  <si>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</si>
  <si>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</si>
  <si>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</si>
  <si>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</si>
  <si>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</si>
  <si>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</si>
  <si>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</si>
  <si>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</si>
  <si>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</si>
  <si>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</si>
  <si>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</si>
  <si>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</si>
  <si>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</si>
  <si>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</si>
  <si>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</si>
  <si>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</si>
  <si>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</si>
  <si>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</si>
  <si>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</si>
  <si>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</si>
  <si>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</si>
  <si>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</si>
  <si>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</si>
  <si>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</si>
  <si>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</si>
  <si>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</si>
  <si>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</si>
  <si>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</si>
  <si>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</si>
  <si>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</si>
  <si>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</si>
  <si>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</si>
  <si>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</si>
  <si>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</si>
  <si>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</si>
  <si>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</si>
  <si>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</si>
  <si>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</si>
  <si>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</si>
  <si>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</si>
  <si>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</si>
  <si>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</si>
  <si>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</si>
  <si>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</si>
  <si>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</si>
  <si>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</si>
  <si>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</si>
  <si>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</si>
  <si>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</si>
  <si>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</si>
  <si>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</si>
  <si>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</si>
  <si>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</si>
  <si>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</si>
  <si>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</si>
  <si>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</si>
  <si>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</si>
  <si>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</si>
  <si>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</si>
  <si>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</si>
  <si>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</si>
  <si>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</si>
  <si>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</si>
  <si>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</si>
  <si>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</si>
  <si>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</si>
  <si>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</si>
  <si>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</si>
  <si>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</si>
  <si>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</si>
  <si>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</si>
  <si>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</si>
  <si>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</si>
  <si>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</si>
  <si>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</si>
  <si>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</si>
  <si>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</si>
  <si>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</si>
  <si>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</si>
  <si>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</si>
  <si>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</si>
  <si>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</si>
  <si>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</si>
  <si>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</si>
  <si>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</si>
  <si>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</si>
  <si>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</si>
  <si>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</si>
  <si>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</si>
  <si>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</si>
  <si>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</si>
  <si>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</si>
  <si>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</si>
  <si>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</si>
  <si>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</si>
  <si>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</si>
  <si>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</si>
  <si>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</si>
  <si>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</si>
  <si>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</si>
  <si>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</si>
  <si>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</si>
  <si>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</si>
  <si>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</si>
  <si>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</si>
  <si>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</si>
  <si>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</si>
  <si>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</si>
  <si>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</si>
  <si>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</si>
  <si>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</si>
  <si>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</si>
  <si>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</si>
  <si>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</si>
  <si>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</si>
  <si>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</si>
  <si>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</si>
  <si>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</si>
  <si>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</si>
  <si>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</si>
  <si>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</si>
  <si>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</si>
  <si>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</si>
  <si>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</si>
  <si>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</si>
  <si>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</si>
  <si>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</si>
  <si>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</si>
  <si>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</si>
  <si>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</si>
  <si>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</si>
  <si>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</si>
  <si>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</si>
  <si>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</si>
  <si>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</si>
  <si>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</si>
  <si>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</si>
  <si>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</si>
  <si>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</si>
  <si>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</si>
  <si>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</si>
  <si>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</si>
  <si>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</si>
  <si>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</si>
  <si>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</si>
  <si>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</si>
  <si>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</si>
  <si>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</si>
  <si>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</si>
  <si>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</si>
  <si>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</si>
  <si>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</si>
  <si>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</si>
  <si>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</si>
  <si>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</si>
  <si>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</si>
  <si>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</si>
  <si>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</si>
  <si>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</si>
  <si>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</si>
  <si>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</si>
  <si>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</si>
  <si>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</si>
  <si>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</si>
  <si>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</si>
  <si>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</si>
  <si>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</si>
  <si>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</si>
  <si>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</si>
  <si>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</si>
  <si>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</si>
  <si>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</si>
  <si>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</si>
  <si>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</si>
  <si>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</si>
  <si>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</si>
  <si>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</si>
  <si>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</si>
  <si>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</si>
  <si>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</si>
  <si>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</si>
  <si>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</si>
  <si>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</si>
  <si>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</si>
  <si>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</si>
  <si>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</si>
  <si>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</si>
  <si>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</si>
  <si>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</si>
  <si>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</si>
  <si>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</si>
  <si>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</si>
  <si>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</si>
  <si>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</si>
  <si>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</si>
  <si>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</si>
  <si>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</si>
  <si>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</si>
  <si>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</si>
  <si>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</si>
  <si>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</si>
  <si>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</si>
  <si>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</si>
  <si>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</si>
  <si>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</si>
  <si>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</si>
  <si>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</si>
  <si>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</si>
  <si>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</si>
  <si>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</si>
  <si>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</si>
  <si>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</si>
  <si>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</si>
  <si>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</si>
  <si>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</si>
  <si>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</si>
  <si>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</si>
  <si>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</si>
  <si>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</si>
  <si>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</si>
  <si>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</si>
  <si>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</si>
  <si>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</si>
  <si>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</si>
  <si>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</si>
  <si>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</si>
  <si>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</si>
  <si>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</si>
  <si>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</si>
  <si>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</si>
  <si>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</si>
  <si>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</si>
  <si>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</si>
  <si>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</si>
  <si>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</si>
  <si>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</si>
  <si>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</si>
  <si>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</si>
  <si>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</si>
  <si>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</si>
  <si>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</si>
  <si>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</si>
  <si>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</si>
  <si>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</si>
  <si>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</si>
  <si>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</si>
  <si>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</si>
  <si>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</si>
  <si>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</si>
  <si>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</si>
  <si>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</si>
  <si>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</si>
  <si>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</si>
  <si>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</si>
  <si>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</si>
  <si>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</si>
  <si>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</si>
  <si>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</si>
  <si>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</si>
  <si>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</si>
  <si>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</si>
  <si>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</si>
  <si>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</si>
  <si>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</si>
  <si>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</si>
  <si>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</si>
  <si>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</si>
  <si>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</si>
  <si>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</si>
  <si>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</si>
  <si>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</si>
  <si>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</si>
  <si>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</si>
  <si>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</si>
  <si>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</si>
  <si>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</si>
  <si>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</si>
  <si>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</si>
  <si>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</si>
  <si>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</si>
  <si>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</si>
  <si>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</si>
  <si>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</si>
  <si>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</si>
  <si>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</si>
  <si>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</si>
  <si>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</si>
  <si>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</si>
  <si>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</si>
  <si>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</si>
  <si>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</si>
  <si>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</si>
  <si>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</si>
  <si>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</si>
  <si>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</si>
  <si>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</si>
  <si>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</si>
  <si>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</si>
  <si>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</si>
  <si>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</si>
  <si>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</si>
  <si>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</si>
  <si>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</si>
  <si>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</si>
  <si>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</si>
  <si>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</si>
  <si>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</si>
  <si>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</si>
  <si>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</si>
  <si>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</si>
  <si>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</si>
  <si>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</si>
  <si>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</si>
  <si>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</si>
  <si>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</si>
  <si>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</si>
  <si>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</si>
  <si>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</si>
  <si>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</si>
  <si>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</si>
  <si>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</si>
  <si>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</si>
  <si>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</si>
  <si>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</si>
  <si>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</si>
  <si>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</si>
  <si>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</si>
  <si>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</si>
  <si>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</si>
  <si>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</si>
  <si>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</si>
  <si>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</si>
  <si>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</si>
  <si>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</si>
  <si>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</si>
  <si>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</si>
  <si>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</si>
  <si>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</si>
  <si>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</si>
  <si>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</si>
  <si>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</si>
  <si>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</si>
  <si>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</si>
  <si>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</si>
  <si>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</si>
  <si>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</si>
  <si>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</si>
  <si>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</si>
  <si>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</si>
  <si>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</si>
  <si>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</si>
  <si>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</si>
  <si>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</si>
  <si>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</si>
  <si>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</si>
  <si>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</si>
  <si>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</si>
  <si>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</si>
  <si>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</si>
  <si>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</si>
  <si>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</si>
  <si>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</si>
  <si>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</si>
  <si>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</si>
  <si>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</si>
  <si>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</si>
  <si>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</si>
  <si>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</si>
  <si>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</si>
  <si>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</si>
  <si>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</si>
  <si>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</si>
  <si>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</si>
  <si>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</si>
  <si>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</si>
  <si>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</si>
  <si>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</si>
  <si>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</si>
  <si>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</si>
  <si>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</si>
  <si>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</si>
  <si>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</si>
  <si>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</si>
  <si>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</si>
  <si>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</si>
  <si>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</si>
  <si>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</si>
  <si>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</si>
  <si>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</si>
  <si>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</si>
  <si>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</si>
  <si>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</si>
  <si>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</si>
  <si>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</si>
  <si>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</si>
  <si>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</si>
  <si>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</si>
  <si>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</si>
  <si>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</si>
  <si>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</si>
  <si>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</si>
  <si>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</si>
  <si>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</si>
  <si>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</si>
  <si>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</si>
  <si>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</si>
  <si>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</si>
  <si>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</si>
  <si>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</si>
  <si>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</si>
  <si>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</si>
  <si>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</si>
  <si>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</si>
  <si>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</si>
  <si>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</si>
  <si>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</si>
  <si>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</si>
  <si>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</si>
  <si>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</si>
  <si>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</si>
  <si>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</si>
  <si>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</si>
  <si>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</si>
  <si>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</si>
  <si>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</si>
  <si>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</si>
  <si>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</si>
  <si>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</si>
  <si>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</si>
  <si>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</si>
  <si>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</si>
  <si>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</si>
  <si>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</si>
  <si>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</si>
  <si>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</si>
  <si>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</si>
  <si>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</si>
  <si>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</si>
  <si>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</si>
  <si>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</si>
  <si>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</si>
  <si>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</si>
  <si>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</si>
  <si>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</si>
  <si>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</si>
  <si>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</si>
  <si>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</si>
  <si>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</si>
  <si>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</si>
  <si>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</si>
  <si>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</si>
  <si>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</si>
  <si>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</si>
  <si>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</si>
  <si>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</si>
  <si>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</si>
  <si>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</si>
  <si>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</si>
  <si>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</si>
  <si>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</si>
  <si>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</si>
  <si>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</si>
  <si>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</si>
  <si>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</si>
  <si>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</si>
  <si>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</si>
  <si>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</si>
  <si>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</si>
  <si>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</si>
  <si>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</si>
  <si>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</si>
  <si>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</si>
  <si>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</si>
  <si>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</si>
  <si>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</si>
  <si>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</si>
  <si>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</si>
  <si>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</si>
  <si>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</si>
  <si>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</si>
  <si>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</si>
  <si>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</si>
  <si>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</si>
  <si>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</si>
  <si>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</si>
  <si>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</si>
  <si>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</si>
  <si>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</si>
  <si>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</si>
  <si>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</si>
  <si>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</si>
  <si>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</si>
  <si>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</si>
  <si>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</si>
  <si>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</si>
  <si>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</si>
  <si>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</si>
  <si>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</si>
  <si>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</si>
  <si>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</si>
  <si>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</si>
  <si>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</si>
  <si>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</si>
  <si>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</si>
  <si>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</si>
  <si>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</si>
  <si>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</si>
  <si>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</si>
  <si>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</si>
  <si>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</si>
  <si>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</si>
  <si>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</si>
  <si>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</si>
  <si>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</si>
  <si>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</si>
  <si>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</si>
  <si>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</si>
  <si>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</si>
  <si>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</si>
  <si>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</si>
  <si>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</si>
  <si>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</si>
  <si>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</si>
  <si>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</si>
  <si>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</si>
  <si>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</si>
  <si>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</si>
  <si>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</si>
  <si>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</si>
  <si>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</si>
  <si>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</si>
  <si>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</si>
  <si>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</si>
  <si>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</si>
  <si>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</si>
  <si>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</si>
  <si>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</si>
  <si>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</si>
  <si>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</si>
  <si>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</si>
  <si>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</si>
  <si>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</si>
  <si>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</si>
  <si>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</si>
  <si>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</si>
  <si>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</si>
  <si>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</si>
  <si>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</si>
  <si>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</si>
  <si>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</si>
  <si>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</si>
  <si>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</si>
  <si>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</si>
  <si>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</si>
  <si>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</si>
  <si>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</si>
  <si>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</si>
  <si>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</si>
  <si>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</si>
  <si>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</si>
  <si>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</si>
  <si>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</si>
  <si>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</si>
  <si>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</si>
  <si>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</si>
  <si>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</si>
  <si>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</si>
  <si>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</si>
  <si>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</si>
  <si>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</si>
  <si>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</si>
  <si>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</si>
  <si>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</si>
  <si>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</si>
  <si>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</si>
  <si>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</si>
  <si>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</si>
  <si>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</si>
  <si>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</si>
  <si>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</si>
  <si>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</si>
  <si>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</si>
  <si>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</si>
  <si>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</si>
  <si>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</si>
  <si>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</si>
  <si>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</si>
  <si>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</si>
  <si>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</si>
  <si>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</si>
  <si>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</si>
  <si>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</si>
  <si>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</si>
  <si>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</si>
  <si>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</si>
  <si>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</si>
  <si>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</si>
  <si>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</si>
  <si>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</si>
  <si>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</si>
  <si>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</si>
  <si>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</si>
  <si>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</si>
  <si>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</si>
  <si>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</si>
  <si>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</si>
  <si>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</si>
  <si>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</si>
  <si>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</si>
  <si>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</si>
  <si>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</si>
  <si>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</si>
  <si>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</si>
  <si>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</si>
  <si>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</si>
  <si>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</si>
  <si>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</si>
  <si>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</si>
  <si>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</si>
  <si>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</si>
  <si>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</si>
  <si>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</si>
  <si>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</si>
  <si>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</si>
  <si>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</si>
  <si>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</si>
  <si>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</si>
  <si>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</si>
  <si>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</si>
  <si>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</si>
  <si>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</si>
  <si>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</si>
  <si>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</si>
  <si>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</si>
  <si>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</si>
  <si>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</si>
  <si>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</si>
  <si>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</si>
  <si>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</si>
  <si>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</si>
  <si>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</si>
  <si>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</si>
  <si>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</si>
  <si>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</si>
  <si>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</si>
  <si>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</si>
  <si>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</si>
  <si>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</si>
  <si>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</si>
  <si>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</si>
  <si>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</si>
  <si>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</si>
  <si>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</si>
  <si>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</si>
  <si>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</si>
  <si>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</si>
  <si>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</si>
  <si>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</si>
  <si>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</si>
  <si>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</si>
  <si>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</si>
  <si>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</si>
  <si>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</si>
  <si>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</si>
  <si>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</si>
  <si>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</si>
  <si>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</si>
  <si>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</si>
  <si>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</si>
  <si>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</si>
  <si>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</si>
  <si>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</si>
  <si>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</si>
  <si>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</si>
  <si>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</si>
  <si>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</si>
  <si>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</si>
  <si>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</si>
  <si>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</si>
  <si>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</si>
  <si>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</si>
  <si>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</si>
  <si>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</si>
  <si>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</si>
  <si>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</si>
  <si>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</si>
  <si>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</si>
  <si>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</si>
  <si>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</si>
  <si>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</si>
  <si>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</si>
  <si>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</si>
  <si>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</si>
  <si>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</si>
  <si>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</si>
  <si>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</si>
  <si>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</si>
  <si>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</si>
  <si>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</si>
  <si>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</si>
  <si>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</si>
  <si>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</si>
  <si>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</si>
  <si>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</si>
  <si>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</si>
  <si>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</si>
  <si>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</si>
  <si>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</si>
  <si>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</si>
  <si>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</si>
  <si>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</si>
  <si>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</si>
  <si>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</si>
  <si>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</si>
  <si>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</si>
  <si>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</si>
  <si>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</si>
  <si>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</si>
  <si>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</si>
  <si>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</si>
  <si>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</si>
  <si>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</si>
  <si>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</si>
  <si>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</si>
  <si>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</si>
  <si>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</si>
  <si>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</si>
  <si>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</si>
  <si>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</si>
  <si>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</si>
  <si>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</si>
  <si>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</si>
  <si>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</si>
  <si>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</si>
  <si>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</si>
  <si>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</si>
  <si>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</si>
  <si>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</si>
  <si>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</si>
  <si>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</si>
  <si>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</si>
  <si>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</si>
  <si>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</si>
  <si>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</si>
  <si>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</si>
  <si>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</si>
  <si>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</si>
  <si>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</si>
  <si>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</si>
  <si>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</si>
  <si>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</si>
  <si>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</si>
  <si>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</si>
  <si>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</si>
  <si>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</si>
  <si>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</si>
  <si>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</si>
  <si>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</si>
  <si>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</si>
  <si>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</si>
  <si>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</si>
  <si>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</si>
  <si>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</si>
  <si>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</si>
  <si>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</si>
  <si>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</si>
  <si>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</si>
  <si>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</si>
  <si>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</si>
  <si>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</si>
  <si>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</si>
  <si>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</si>
  <si>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</si>
  <si>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</si>
  <si>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</si>
  <si>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</si>
  <si>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</si>
  <si>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</si>
  <si>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</si>
  <si>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</si>
  <si>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</si>
  <si>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</si>
  <si>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</si>
  <si>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</si>
  <si>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</si>
  <si>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</si>
  <si>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</si>
  <si>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</si>
  <si>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</si>
  <si>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</si>
  <si>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</si>
  <si>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</si>
  <si>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</si>
  <si>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</si>
  <si>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</si>
  <si>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</si>
  <si>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</si>
  <si>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</si>
  <si>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</si>
  <si>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</si>
  <si>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</si>
  <si>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</si>
  <si>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</si>
  <si>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</si>
  <si>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</si>
  <si>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</si>
  <si>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</si>
  <si>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</si>
  <si>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</si>
  <si>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</si>
  <si>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</si>
  <si>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</si>
  <si>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</si>
  <si>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</si>
  <si>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</si>
  <si>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</si>
  <si>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</si>
  <si>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</si>
  <si>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</si>
  <si>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</si>
  <si>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</si>
  <si>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</si>
  <si>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</si>
  <si>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</si>
  <si>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</si>
  <si>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</si>
  <si>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</si>
  <si>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</si>
  <si>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</si>
  <si>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</si>
  <si>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</si>
  <si>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</si>
  <si>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</si>
  <si>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</si>
  <si>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</si>
  <si>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</si>
  <si>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</si>
  <si>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</si>
  <si>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</si>
  <si>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</si>
  <si>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</si>
  <si>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</si>
  <si>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</si>
  <si>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</si>
  <si>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</si>
  <si>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</si>
  <si>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</si>
  <si>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</si>
  <si>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</si>
  <si>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</si>
  <si>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</si>
  <si>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</si>
  <si>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</si>
  <si>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</si>
  <si>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</si>
  <si>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</si>
  <si>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</si>
  <si>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</si>
  <si>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</si>
  <si>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</si>
  <si>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</si>
  <si>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</si>
  <si>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</si>
  <si>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</si>
  <si>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</si>
  <si>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</si>
  <si>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</si>
  <si>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</si>
  <si>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</si>
  <si>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</si>
  <si>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</si>
  <si>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</si>
  <si>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</si>
  <si>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</si>
  <si>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</si>
  <si>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</si>
  <si>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</si>
  <si>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</si>
  <si>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</si>
  <si>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</si>
  <si>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</si>
  <si>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</si>
  <si>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</si>
  <si>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</si>
  <si>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</si>
  <si>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</si>
  <si>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</si>
  <si>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</si>
  <si>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</si>
  <si>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</si>
  <si>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</si>
  <si>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</si>
  <si>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</si>
  <si>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</si>
  <si>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</si>
  <si>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</si>
  <si>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</si>
  <si>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</si>
  <si>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</si>
  <si>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</si>
  <si>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</si>
  <si>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</si>
  <si>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</si>
  <si>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</si>
  <si>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</si>
  <si>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</si>
  <si>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</si>
  <si>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</si>
  <si>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</si>
  <si>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</si>
  <si>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</si>
  <si>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</si>
  <si>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</si>
  <si>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</si>
  <si>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</si>
  <si>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</si>
  <si>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</si>
  <si>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</si>
  <si>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</si>
  <si>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</si>
  <si>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</si>
  <si>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</si>
  <si>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</si>
  <si>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</si>
  <si>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</si>
  <si>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</si>
  <si>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</si>
  <si>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</si>
  <si>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</si>
  <si>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</si>
  <si>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</si>
  <si>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</si>
  <si>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</si>
  <si>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</si>
  <si>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</si>
  <si>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</si>
  <si>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</si>
  <si>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</si>
  <si>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</si>
  <si>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</si>
  <si>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</si>
  <si>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</si>
  <si>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</si>
  <si>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</si>
  <si>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</si>
  <si>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</si>
  <si>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</si>
  <si>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</si>
  <si>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</si>
  <si>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</si>
  <si>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</si>
  <si>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</si>
  <si>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</si>
  <si>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</si>
  <si>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</si>
  <si>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</si>
  <si>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</si>
  <si>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</si>
  <si>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</si>
  <si>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</si>
  <si>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</si>
  <si>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</si>
  <si>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</si>
  <si>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</si>
  <si>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</si>
  <si>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</si>
  <si>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</si>
  <si>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</si>
  <si>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</si>
  <si>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</si>
  <si>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</si>
  <si>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</si>
  <si>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</si>
  <si>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</si>
  <si>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</si>
  <si>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</si>
  <si>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</si>
  <si>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</si>
  <si>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</si>
  <si>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</si>
  <si>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</si>
  <si>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</si>
  <si>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</si>
  <si>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</si>
  <si>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</si>
  <si>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</si>
  <si>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</si>
  <si>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</si>
  <si>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</si>
  <si>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</si>
  <si>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</si>
  <si>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</si>
  <si>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</si>
  <si>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</si>
  <si>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</si>
  <si>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</si>
  <si>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</si>
  <si>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</si>
  <si>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</si>
  <si>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</si>
  <si>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</si>
  <si>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</si>
  <si>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</si>
  <si>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</si>
  <si>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</si>
  <si>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</si>
  <si>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</si>
  <si>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</si>
  <si>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</si>
  <si>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</si>
  <si>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</si>
  <si>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</si>
  <si>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</si>
  <si>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</si>
  <si>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</si>
  <si>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</si>
  <si>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</si>
  <si>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</si>
  <si>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</si>
  <si>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</si>
  <si>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</si>
  <si>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</si>
  <si>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</si>
  <si>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</si>
  <si>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</si>
  <si>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</si>
  <si>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</si>
  <si>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</si>
  <si>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</si>
  <si>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</si>
  <si>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</si>
  <si>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</si>
  <si>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</si>
  <si>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</si>
  <si>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</si>
  <si>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</si>
  <si>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</si>
  <si>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</si>
  <si>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</si>
  <si>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</si>
  <si>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</si>
  <si>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</si>
  <si>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</si>
  <si>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</si>
  <si>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</si>
  <si>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</si>
  <si>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</si>
  <si>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</si>
  <si>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</si>
  <si>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</si>
  <si>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</si>
  <si>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</si>
  <si>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</si>
  <si>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</si>
  <si>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</si>
  <si>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</si>
  <si>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</si>
  <si>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</si>
  <si>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</si>
  <si>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</si>
  <si>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</si>
  <si>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</si>
  <si>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</si>
  <si>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</si>
  <si>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</si>
  <si>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</si>
  <si>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</si>
  <si>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</si>
  <si>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</si>
  <si>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</si>
  <si>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</si>
  <si>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</si>
  <si>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</si>
  <si>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</si>
  <si>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</si>
  <si>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</si>
  <si>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</si>
  <si>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</si>
  <si>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</si>
  <si>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</si>
  <si>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</si>
  <si>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</si>
  <si>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</si>
  <si>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</si>
  <si>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</si>
  <si>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</si>
  <si>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</si>
  <si>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</si>
  <si>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</si>
  <si>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</si>
  <si>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</si>
  <si>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</si>
  <si>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</si>
  <si>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</si>
  <si>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</si>
  <si>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</si>
  <si>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</si>
  <si>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</si>
  <si>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</si>
  <si>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</si>
  <si>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</si>
  <si>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</si>
  <si>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</si>
  <si>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</si>
  <si>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</si>
  <si>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</si>
  <si>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</si>
  <si>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</si>
  <si>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</si>
  <si>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</si>
  <si>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</si>
  <si>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</si>
  <si>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</si>
  <si>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</si>
  <si>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</si>
  <si>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</si>
  <si>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</si>
  <si>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</si>
  <si>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</si>
  <si>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</si>
  <si>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</si>
  <si>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</si>
  <si>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</si>
  <si>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</si>
  <si>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</si>
  <si>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</si>
  <si>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</si>
  <si>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</si>
  <si>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</si>
  <si>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</si>
  <si>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</si>
  <si>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</si>
  <si>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</si>
  <si>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</si>
  <si>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</si>
  <si>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</si>
  <si>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</si>
  <si>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</si>
  <si>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</si>
  <si>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</si>
  <si>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</si>
  <si>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</si>
  <si>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</si>
  <si>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</si>
  <si>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</si>
  <si>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</si>
  <si>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</si>
  <si>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</si>
  <si>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</si>
  <si>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</si>
  <si>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</si>
  <si>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</si>
  <si>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</si>
  <si>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</si>
  <si>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</si>
  <si>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</si>
  <si>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</si>
  <si>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</si>
  <si>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</si>
  <si>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</si>
  <si>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</si>
  <si>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</si>
  <si>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</si>
  <si>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</si>
  <si>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</si>
  <si>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</si>
  <si>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</si>
  <si>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</si>
  <si>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</si>
  <si>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</si>
  <si>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</si>
  <si>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</si>
  <si>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</si>
  <si>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</si>
  <si>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</si>
  <si>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</si>
  <si>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</si>
  <si>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</si>
  <si>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</si>
  <si>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</si>
  <si>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</si>
  <si>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</si>
  <si>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</si>
  <si>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</si>
  <si>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</si>
  <si>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</si>
  <si>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</si>
  <si>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</si>
  <si>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</si>
  <si>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</si>
  <si>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</si>
  <si>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</si>
  <si>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</si>
  <si>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</si>
  <si>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</si>
  <si>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</si>
  <si>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</si>
  <si>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</si>
  <si>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</si>
  <si>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</si>
  <si>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</si>
  <si>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</si>
  <si>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</si>
  <si>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</si>
  <si>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</si>
  <si>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</si>
  <si>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</si>
  <si>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</si>
  <si>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</si>
  <si>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</si>
  <si>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</si>
  <si>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</si>
  <si>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</si>
  <si>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</si>
  <si>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</si>
  <si>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</si>
  <si>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</si>
  <si>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</si>
  <si>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</si>
  <si>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</si>
  <si>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</si>
  <si>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</si>
  <si>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</si>
  <si>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</si>
  <si>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</si>
  <si>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</si>
  <si>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</si>
  <si>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</si>
  <si>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</si>
  <si>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</si>
  <si>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</si>
  <si>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</si>
  <si>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</si>
  <si>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</si>
  <si>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</si>
  <si>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</si>
  <si>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</si>
  <si>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</si>
  <si>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</si>
  <si>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</si>
  <si>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</si>
  <si>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</si>
  <si>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</si>
  <si>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</si>
  <si>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</si>
  <si>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</si>
  <si>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</si>
  <si>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</si>
  <si>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</si>
  <si>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</si>
  <si>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</si>
  <si>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</si>
  <si>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</si>
  <si>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</si>
  <si>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</si>
  <si>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</si>
  <si>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</si>
  <si>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</si>
  <si>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</si>
  <si>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</si>
  <si>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</si>
  <si>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</si>
  <si>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</si>
  <si>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</si>
  <si>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</si>
  <si>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</si>
  <si>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</si>
  <si>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</si>
  <si>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</si>
  <si>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</si>
  <si>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</si>
  <si>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</si>
  <si>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</si>
  <si>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</si>
  <si>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</si>
  <si>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</si>
  <si>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</si>
  <si>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</si>
  <si>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</si>
  <si>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</si>
  <si>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</si>
  <si>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</si>
  <si>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</si>
  <si>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</si>
  <si>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</si>
  <si>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</si>
  <si>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</si>
  <si>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</si>
  <si>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</si>
  <si>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</si>
  <si>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</si>
  <si>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</si>
  <si>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</si>
  <si>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</si>
  <si>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</si>
  <si>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</si>
  <si>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</si>
  <si>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</si>
  <si>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</si>
  <si>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</si>
  <si>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</si>
  <si>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</si>
  <si>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</si>
  <si>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</si>
  <si>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</si>
  <si>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</si>
  <si>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</si>
  <si>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</si>
  <si>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</si>
  <si>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</si>
  <si>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</si>
  <si>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</si>
  <si>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</si>
  <si>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</si>
  <si>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</si>
  <si>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</si>
  <si>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</si>
  <si>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</si>
  <si>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</si>
  <si>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</si>
  <si>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</si>
  <si>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</si>
  <si>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</si>
  <si>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</si>
  <si>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</si>
  <si>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</si>
  <si>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</si>
  <si>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</si>
  <si>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</si>
  <si>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</si>
  <si>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</si>
  <si>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</si>
  <si>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</si>
  <si>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</si>
  <si>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</si>
  <si>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</si>
  <si>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</si>
  <si>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</si>
  <si>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</si>
  <si>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</si>
  <si>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</si>
  <si>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</si>
  <si>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</si>
  <si>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</si>
  <si>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</si>
  <si>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</si>
  <si>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</si>
  <si>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</si>
  <si>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</si>
  <si>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</si>
  <si>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</si>
  <si>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</si>
  <si>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</si>
  <si>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</si>
  <si>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</si>
  <si>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</si>
  <si>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</si>
  <si>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</si>
  <si>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</si>
  <si>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</si>
  <si>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</si>
  <si>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</si>
  <si>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</si>
  <si>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</si>
  <si>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</si>
  <si>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</si>
  <si>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</si>
  <si>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</si>
  <si>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</si>
  <si>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</si>
  <si>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</si>
  <si>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</si>
  <si>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</si>
  <si>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</si>
  <si>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</si>
  <si>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</si>
  <si>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</si>
  <si>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</si>
  <si>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</si>
  <si>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</si>
  <si>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</si>
  <si>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</si>
  <si>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</si>
  <si>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</si>
  <si>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</si>
  <si>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</si>
  <si>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</si>
  <si>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</si>
  <si>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</si>
  <si>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</si>
  <si>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</si>
  <si>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</si>
  <si>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</si>
  <si>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</si>
  <si>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</si>
  <si>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</si>
  <si>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</si>
  <si>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</si>
  <si>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</si>
  <si>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</si>
  <si>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</si>
  <si>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</si>
  <si>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</si>
  <si>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</si>
  <si>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</si>
  <si>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</si>
  <si>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</si>
  <si>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</si>
  <si>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</si>
  <si>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</si>
  <si>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</si>
  <si>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</si>
  <si>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</si>
  <si>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</si>
  <si>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</si>
  <si>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</si>
  <si>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</si>
  <si>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</si>
  <si>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</si>
  <si>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</si>
  <si>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</si>
  <si>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</si>
  <si>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</si>
  <si>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</si>
  <si>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</si>
  <si>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</si>
  <si>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</si>
  <si>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</si>
  <si>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</si>
  <si>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</si>
  <si>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</si>
  <si>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</si>
  <si>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</si>
  <si>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</si>
  <si>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</si>
  <si>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</si>
  <si>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</si>
  <si>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</si>
  <si>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</si>
  <si>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</si>
  <si>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</si>
  <si>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</si>
  <si>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</si>
  <si>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</si>
  <si>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</si>
  <si>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</si>
  <si>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</si>
  <si>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</si>
  <si>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</si>
  <si>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</si>
  <si>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</si>
  <si>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</si>
  <si>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</si>
  <si>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</si>
  <si>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</si>
  <si>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</si>
  <si>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</si>
  <si>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</si>
  <si>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</si>
  <si>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</si>
  <si>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</si>
  <si>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</si>
  <si>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</si>
  <si>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</si>
  <si>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</si>
  <si>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</si>
  <si>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</si>
  <si>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</si>
  <si>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</si>
  <si>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</si>
  <si>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</si>
  <si>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</si>
  <si>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</si>
  <si>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</si>
  <si>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</si>
  <si>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</si>
  <si>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</si>
  <si>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</si>
  <si>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</si>
  <si>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</si>
  <si>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</si>
  <si>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</si>
  <si>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</si>
  <si>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</si>
  <si>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</si>
  <si>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</si>
  <si>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</si>
  <si>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</si>
  <si>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</si>
  <si>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</si>
  <si>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</si>
  <si>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</si>
  <si>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</si>
  <si>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</si>
  <si>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</si>
  <si>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</si>
  <si>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</si>
  <si>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</si>
  <si>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</si>
  <si>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</si>
  <si>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</si>
  <si>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</si>
  <si>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</si>
  <si>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</si>
  <si>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</si>
  <si>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</si>
  <si>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</si>
  <si>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</si>
  <si>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</si>
  <si>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</si>
  <si>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</si>
  <si>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</si>
  <si>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</si>
  <si>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</si>
  <si>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</si>
  <si>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</si>
  <si>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</si>
  <si>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</si>
  <si>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</si>
  <si>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</si>
  <si>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</si>
  <si>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</si>
  <si>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</si>
  <si>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</si>
  <si>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</si>
  <si>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</si>
  <si>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</si>
  <si>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</si>
  <si>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</si>
  <si>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</si>
  <si>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</si>
  <si>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</si>
  <si>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</si>
  <si>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</si>
  <si>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</si>
  <si>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</si>
  <si>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</si>
  <si>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</si>
  <si>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</si>
  <si>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</si>
  <si>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</si>
  <si>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</si>
  <si>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</si>
  <si>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</si>
  <si>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</si>
  <si>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</si>
  <si>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</si>
  <si>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</si>
  <si>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</si>
  <si>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</si>
  <si>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</si>
  <si>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</si>
  <si>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</si>
  <si>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</si>
  <si>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</si>
  <si>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</si>
  <si>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</si>
  <si>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</si>
  <si>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</si>
  <si>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</si>
  <si>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</si>
  <si>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</si>
  <si>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</si>
  <si>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</si>
  <si>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</si>
  <si>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</si>
  <si>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</si>
  <si>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</si>
  <si>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</si>
  <si>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</si>
  <si>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</si>
  <si>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</si>
  <si>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</si>
  <si>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</si>
  <si>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</si>
  <si>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</si>
  <si>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</si>
  <si>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</si>
  <si>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</si>
  <si>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</si>
  <si>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</si>
  <si>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</si>
  <si>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</si>
  <si>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</si>
  <si>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</si>
  <si>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</si>
  <si>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</si>
  <si>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</si>
  <si>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</si>
  <si>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</si>
  <si>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</si>
  <si>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</si>
  <si>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</si>
  <si>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</si>
  <si>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</si>
  <si>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</si>
  <si>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</si>
  <si>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</si>
  <si>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</si>
  <si>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</si>
  <si>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</si>
  <si>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</si>
  <si>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</si>
  <si>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</si>
  <si>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</si>
  <si>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</si>
  <si>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</si>
  <si>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</si>
  <si>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</si>
  <si>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</si>
  <si>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</si>
  <si>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</si>
  <si>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</si>
  <si>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</si>
  <si>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</si>
  <si>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</si>
  <si>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</si>
  <si>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</si>
  <si>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</si>
  <si>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</si>
  <si>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</si>
  <si>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</si>
  <si>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</si>
  <si>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</si>
  <si>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</si>
  <si>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</si>
  <si>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</si>
  <si>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</si>
  <si>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</si>
  <si>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</si>
  <si>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</si>
  <si>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</si>
  <si>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</si>
  <si>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</si>
  <si>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</si>
  <si>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</si>
  <si>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</si>
  <si>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</si>
  <si>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</si>
  <si>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</si>
  <si>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</si>
  <si>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</si>
  <si>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</si>
  <si>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</si>
  <si>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</si>
  <si>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</si>
  <si>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</si>
  <si>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</si>
  <si>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</si>
  <si>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</si>
  <si>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</si>
  <si>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</si>
  <si>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</si>
  <si>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</si>
  <si>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</si>
  <si>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</si>
  <si>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</si>
  <si>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</si>
  <si>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</si>
  <si>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</si>
  <si>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</si>
  <si>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</si>
  <si>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</si>
  <si>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</si>
  <si>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</si>
  <si>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</si>
  <si>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</si>
  <si>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</si>
  <si>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</si>
  <si>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</si>
  <si>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</si>
  <si>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</si>
  <si>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</si>
  <si>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</si>
  <si>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</si>
  <si>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</si>
  <si>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</si>
  <si>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</si>
  <si>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</si>
  <si>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</si>
  <si>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</si>
  <si>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</si>
  <si>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</si>
  <si>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</si>
  <si>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</si>
  <si>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</si>
  <si>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</si>
  <si>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</si>
  <si>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</si>
  <si>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</si>
  <si>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</si>
  <si>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</si>
  <si>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</si>
  <si>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</si>
  <si>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</si>
  <si>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</si>
  <si>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</si>
  <si>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</si>
  <si>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</si>
  <si>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</si>
  <si>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</si>
  <si>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</si>
  <si>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</si>
  <si>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</si>
  <si>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</si>
  <si>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</si>
  <si>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</si>
  <si>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</si>
  <si>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</si>
  <si>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</si>
  <si>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</si>
  <si>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</si>
  <si>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</si>
  <si>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</si>
  <si>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</si>
  <si>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</si>
  <si>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</si>
  <si>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</si>
  <si>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</si>
  <si>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</si>
  <si>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</si>
  <si>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</si>
  <si>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</si>
  <si>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</si>
  <si>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</si>
  <si>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</si>
  <si>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</si>
  <si>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</si>
  <si>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</si>
  <si>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</si>
  <si>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</si>
  <si>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</si>
  <si>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</si>
  <si>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</si>
  <si>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</si>
  <si>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</si>
  <si>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</si>
  <si>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</si>
  <si>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</si>
  <si>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</si>
  <si>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</si>
  <si>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</si>
  <si>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</si>
  <si>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</si>
  <si>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</si>
  <si>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</si>
  <si>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</si>
  <si>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</si>
  <si>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</si>
  <si>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</si>
  <si>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</si>
  <si>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</si>
  <si>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</si>
  <si>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</si>
  <si>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</si>
  <si>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</si>
  <si>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</si>
  <si>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</si>
  <si>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</si>
  <si>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</si>
  <si>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</si>
  <si>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</si>
  <si>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</si>
  <si>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</si>
  <si>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</si>
  <si>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</si>
  <si>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</si>
  <si>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</si>
  <si>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</si>
  <si>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</si>
  <si>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</si>
  <si>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</si>
  <si>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</si>
  <si>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</si>
  <si>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</si>
  <si>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</si>
  <si>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</si>
  <si>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</si>
  <si>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</si>
  <si>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</si>
  <si>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</si>
  <si>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</si>
  <si>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</si>
  <si>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</si>
  <si>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</si>
  <si>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</si>
  <si>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</si>
  <si>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</si>
  <si>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</si>
  <si>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</si>
  <si>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</si>
  <si>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</si>
  <si>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</si>
  <si>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</si>
  <si>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</si>
  <si>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</si>
  <si>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</si>
  <si>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</si>
  <si>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</si>
  <si>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</si>
  <si>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</si>
  <si>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</si>
  <si>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</si>
  <si>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</si>
  <si>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</si>
  <si>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</si>
  <si>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</si>
  <si>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</si>
  <si>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</si>
  <si>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</si>
  <si>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</si>
  <si>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</si>
  <si>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</si>
  <si>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</si>
  <si>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</si>
  <si>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</si>
  <si>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</si>
  <si>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</si>
  <si>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</si>
  <si>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</si>
  <si>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</si>
  <si>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</si>
  <si>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</si>
  <si>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</si>
  <si>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</si>
  <si>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</si>
  <si>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</si>
  <si>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</si>
  <si>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</si>
  <si>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</si>
  <si>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</si>
  <si>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</si>
  <si>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</si>
  <si>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</si>
  <si>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</si>
  <si>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</si>
  <si>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</si>
  <si>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</si>
  <si>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</si>
  <si>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</si>
  <si>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</si>
  <si>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</si>
  <si>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</si>
  <si>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</si>
  <si>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</si>
  <si>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</si>
  <si>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</si>
  <si>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</si>
  <si>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</si>
  <si>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</si>
  <si>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</si>
  <si>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</si>
  <si>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</si>
  <si>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</si>
  <si>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</si>
  <si>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</si>
  <si>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</si>
  <si>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</si>
  <si>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</si>
  <si>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</si>
  <si>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</si>
  <si>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</si>
  <si>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</si>
  <si>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</si>
  <si>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</si>
  <si>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</si>
  <si>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</si>
  <si>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</si>
  <si>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</si>
  <si>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</si>
  <si>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</si>
  <si>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</si>
  <si>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</si>
  <si>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</si>
  <si>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</si>
  <si>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</si>
  <si>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</si>
  <si>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</si>
  <si>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</si>
  <si>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</si>
  <si>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</si>
  <si>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</si>
  <si>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</si>
  <si>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</si>
  <si>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</si>
  <si>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</si>
  <si>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</si>
  <si>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</si>
  <si>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</si>
  <si>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</si>
  <si>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</si>
  <si>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</si>
  <si>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</si>
  <si>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</si>
  <si>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</si>
  <si>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</si>
  <si>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</si>
  <si>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</si>
  <si>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</si>
  <si>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</si>
  <si>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</si>
  <si>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</si>
  <si>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</si>
  <si>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</si>
  <si>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</si>
  <si>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</si>
  <si>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</si>
  <si>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</si>
  <si>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</si>
  <si>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</si>
  <si>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</si>
  <si>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</si>
  <si>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</si>
  <si>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</si>
  <si>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</si>
  <si>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</si>
  <si>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</si>
  <si>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</si>
  <si>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</si>
  <si>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</si>
  <si>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</si>
  <si>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</si>
  <si>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</si>
  <si>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</si>
  <si>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</si>
  <si>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</si>
  <si>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</si>
  <si>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</si>
  <si>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</si>
  <si>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</si>
  <si>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</si>
  <si>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</si>
  <si>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</si>
  <si>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</si>
  <si>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</si>
  <si>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</si>
  <si>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</si>
  <si>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</si>
  <si>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</si>
  <si>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</si>
  <si>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</si>
  <si>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</si>
  <si>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</si>
  <si>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</si>
  <si>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</si>
  <si>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</si>
  <si>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</si>
  <si>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</si>
  <si>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</si>
  <si>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</si>
  <si>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</si>
  <si>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</si>
  <si>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</si>
  <si>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</si>
  <si>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</si>
  <si>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</si>
  <si>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</si>
  <si>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</si>
  <si>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</si>
  <si>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</si>
  <si>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</si>
  <si>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</si>
  <si>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</si>
  <si>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</si>
  <si>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</si>
  <si>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</si>
  <si>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</si>
  <si>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</si>
  <si>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</si>
  <si>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</si>
  <si>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</si>
  <si>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</si>
  <si>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</si>
  <si>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</si>
  <si>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</si>
  <si>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</si>
  <si>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</si>
  <si>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</si>
  <si>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</si>
  <si>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</si>
  <si>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</si>
  <si>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</si>
  <si>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</si>
  <si>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</si>
  <si>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</si>
  <si>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</si>
  <si>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</si>
  <si>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</si>
  <si>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</si>
  <si>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</si>
  <si>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</si>
  <si>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</si>
  <si>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</si>
  <si>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</si>
  <si>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</si>
  <si>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</si>
  <si>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</si>
  <si>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</si>
  <si>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</si>
  <si>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</si>
  <si>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</si>
  <si>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</si>
  <si>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</si>
  <si>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</si>
  <si>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</si>
  <si>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</si>
  <si>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</si>
  <si>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</si>
  <si>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</si>
  <si>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</si>
  <si>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</si>
  <si>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</si>
  <si>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</si>
  <si>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</si>
  <si>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</si>
  <si>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</si>
  <si>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</si>
  <si>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</si>
  <si>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</si>
  <si>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</si>
  <si>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</si>
  <si>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</si>
  <si>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</si>
  <si>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</si>
  <si>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</si>
  <si>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</si>
  <si>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</si>
  <si>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</si>
  <si>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</si>
  <si>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</si>
  <si>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</si>
  <si>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</si>
  <si>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</si>
  <si>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</si>
  <si>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</si>
  <si>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</si>
  <si>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</si>
  <si>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</si>
  <si>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</si>
  <si>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</si>
  <si>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</si>
  <si>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</si>
  <si>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</si>
  <si>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</si>
  <si>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</si>
  <si>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</si>
  <si>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</si>
  <si>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</si>
  <si>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</si>
  <si>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</si>
  <si>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</si>
  <si>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</si>
  <si>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</si>
  <si>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</si>
  <si>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</si>
  <si>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</si>
  <si>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</si>
  <si>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</si>
  <si>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</si>
  <si>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</si>
  <si>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</si>
  <si>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</si>
  <si>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</si>
  <si>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</si>
  <si>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</si>
  <si>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</si>
  <si>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</si>
  <si>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</si>
  <si>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</si>
  <si>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</si>
  <si>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</si>
  <si>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</si>
  <si>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</si>
  <si>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</si>
  <si>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</si>
  <si>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</si>
  <si>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</si>
  <si>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</si>
  <si>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</si>
  <si>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</si>
  <si>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</si>
  <si>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</si>
  <si>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</si>
  <si>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</si>
  <si>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</si>
  <si>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</si>
  <si>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</si>
  <si>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</si>
  <si>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</si>
  <si>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</si>
  <si>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</si>
  <si>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</si>
  <si>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</si>
  <si>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</si>
  <si>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</si>
  <si>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</si>
  <si>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</si>
  <si>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</si>
  <si>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</si>
  <si>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</si>
  <si>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</si>
  <si>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</si>
  <si>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</si>
  <si>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</si>
  <si>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</si>
  <si>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</si>
  <si>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</si>
  <si>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</si>
  <si>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</si>
  <si>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</si>
  <si>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</si>
  <si>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</si>
  <si>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</si>
  <si>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</si>
  <si>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</si>
  <si>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</si>
  <si>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</si>
  <si>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</si>
  <si>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</si>
  <si>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</si>
  <si>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</si>
  <si>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</si>
  <si>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</si>
  <si>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</si>
  <si>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</si>
  <si>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</si>
  <si>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</si>
  <si>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</si>
  <si>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</si>
  <si>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</si>
  <si>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</si>
  <si>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</si>
  <si>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</si>
  <si>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</si>
  <si>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</si>
  <si>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</si>
  <si>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</si>
  <si>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</si>
  <si>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</si>
  <si>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</si>
  <si>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</si>
  <si>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</si>
  <si>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</si>
  <si>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</si>
  <si>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</si>
  <si>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</si>
  <si>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</si>
  <si>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</si>
  <si>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</si>
  <si>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</si>
  <si>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</si>
  <si>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</si>
  <si>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</si>
  <si>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</si>
  <si>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</si>
  <si>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</si>
  <si>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</si>
  <si>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</si>
  <si>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</si>
  <si>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</si>
  <si>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</si>
  <si>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</si>
  <si>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</si>
  <si>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</si>
  <si>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</si>
  <si>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</si>
  <si>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</si>
  <si>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</si>
  <si>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</si>
  <si>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</si>
  <si>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</si>
  <si>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</si>
  <si>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</si>
  <si>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</si>
  <si>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</si>
  <si>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</si>
  <si>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</si>
  <si>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</si>
  <si>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</si>
  <si>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</si>
  <si>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</si>
  <si>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</si>
  <si>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</si>
  <si>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</si>
  <si>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</si>
  <si>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</si>
  <si>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</si>
  <si>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</si>
  <si>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</si>
  <si>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</si>
  <si>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</si>
  <si>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</si>
  <si>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</si>
  <si>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</si>
  <si>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</si>
  <si>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</si>
  <si>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</si>
  <si>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</si>
  <si>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</si>
  <si>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</si>
  <si>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</si>
  <si>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</si>
  <si>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</si>
  <si>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</si>
  <si>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</si>
  <si>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</si>
  <si>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</si>
  <si>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</si>
  <si>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</si>
  <si>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</si>
  <si>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</si>
  <si>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</si>
  <si>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</si>
  <si>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</si>
  <si>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</si>
  <si>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</si>
  <si>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</si>
  <si>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</si>
  <si>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</si>
  <si>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</si>
  <si>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</si>
  <si>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</si>
  <si>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</si>
  <si>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</si>
  <si>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</si>
  <si>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</si>
  <si>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</si>
  <si>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</si>
  <si>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</si>
  <si>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</si>
  <si>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</si>
  <si>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</si>
  <si>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</si>
  <si>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</si>
  <si>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</si>
  <si>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</si>
  <si>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</si>
  <si>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</si>
  <si>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</si>
  <si>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</si>
  <si>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</si>
  <si>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</si>
  <si>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</si>
  <si>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</si>
  <si>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</si>
  <si>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</si>
  <si>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</si>
  <si>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</si>
  <si>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</si>
  <si>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</si>
  <si>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</si>
  <si>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</si>
  <si>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</si>
  <si>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</si>
  <si>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</si>
  <si>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</si>
  <si>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</si>
  <si>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</si>
  <si>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</si>
  <si>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</si>
  <si>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</si>
  <si>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</si>
  <si>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</si>
  <si>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</si>
  <si>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</si>
  <si>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</si>
  <si>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</si>
  <si>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</si>
  <si>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</si>
  <si>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</si>
  <si>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</si>
  <si>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</si>
  <si>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</si>
  <si>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</si>
  <si>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</si>
  <si>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</si>
  <si>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</si>
  <si>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</si>
  <si>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</si>
  <si>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</si>
  <si>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</si>
  <si>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</si>
  <si>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</si>
  <si>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</si>
  <si>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</si>
  <si>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</si>
  <si>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</si>
  <si>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</si>
  <si>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</si>
  <si>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</si>
  <si>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</si>
  <si>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</si>
  <si>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</si>
  <si>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</si>
  <si>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</si>
  <si>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</si>
  <si>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</si>
  <si>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</si>
  <si>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</si>
  <si>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</si>
  <si>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</si>
  <si>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</si>
  <si>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</si>
  <si>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</si>
  <si>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</si>
  <si>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</si>
  <si>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</si>
  <si>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</si>
  <si>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</si>
  <si>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</si>
  <si>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</si>
  <si>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</si>
  <si>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</si>
  <si>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</si>
  <si>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</si>
  <si>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</si>
  <si>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</si>
  <si>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</si>
  <si>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</si>
  <si>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</si>
  <si>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</si>
  <si>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</si>
  <si>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</si>
  <si>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</si>
  <si>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</si>
  <si>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</si>
  <si>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</si>
  <si>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</si>
  <si>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</si>
  <si>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</si>
  <si>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</si>
  <si>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</si>
  <si>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</si>
  <si>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</si>
  <si>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</si>
  <si>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</si>
  <si>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</si>
  <si>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</si>
  <si>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</si>
  <si>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</si>
  <si>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</si>
  <si>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</si>
  <si>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</si>
  <si>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</si>
  <si>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</si>
  <si>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</si>
  <si>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</si>
  <si>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</si>
  <si>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</si>
  <si>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</si>
  <si>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</si>
  <si>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</si>
  <si>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</si>
  <si>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</si>
  <si>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</si>
  <si>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</si>
  <si>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</si>
  <si>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</si>
  <si>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</si>
  <si>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</si>
  <si>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</si>
  <si>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</si>
  <si>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</si>
  <si>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</si>
  <si>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</si>
  <si>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</si>
  <si>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</si>
  <si>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</si>
  <si>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</si>
  <si>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</si>
  <si>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</si>
  <si>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</si>
  <si>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</si>
  <si>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</si>
  <si>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</si>
  <si>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</si>
  <si>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</si>
  <si>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</si>
  <si>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</si>
  <si>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</si>
  <si>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</si>
  <si>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</si>
  <si>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</si>
  <si>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</si>
  <si>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</si>
  <si>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</si>
  <si>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</si>
  <si>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</si>
  <si>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</si>
  <si>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</si>
  <si>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</si>
  <si>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</si>
  <si>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</si>
  <si>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</si>
  <si>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</si>
  <si>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</si>
  <si>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</si>
  <si>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</si>
  <si>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</si>
  <si>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</si>
  <si>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</si>
  <si>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</si>
  <si>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</si>
  <si>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</si>
  <si>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</si>
  <si>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</si>
  <si>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</si>
  <si>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</si>
  <si>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</si>
  <si>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</si>
  <si>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</si>
  <si>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</si>
  <si>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</si>
  <si>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</si>
  <si>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</si>
  <si>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</si>
  <si>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</si>
  <si>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</si>
  <si>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</si>
  <si>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</si>
  <si>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</si>
  <si>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</si>
  <si>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</si>
  <si>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</si>
  <si>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</si>
  <si>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</si>
  <si>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</si>
  <si>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</si>
  <si>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</si>
  <si>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</si>
  <si>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</si>
  <si>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</si>
  <si>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</si>
  <si>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</si>
  <si>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</si>
  <si>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</si>
  <si>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</si>
  <si>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</si>
  <si>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</si>
  <si>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</si>
  <si>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</si>
  <si>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</si>
  <si>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</si>
  <si>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</si>
  <si>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</si>
  <si>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</si>
  <si>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</si>
  <si>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</si>
  <si>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</si>
  <si>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</si>
  <si>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</si>
  <si>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</si>
  <si>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</si>
  <si>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</si>
  <si>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</si>
  <si>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</si>
  <si>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</si>
  <si>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</si>
  <si>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</si>
  <si>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</si>
  <si>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</si>
  <si>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</si>
  <si>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</si>
  <si>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</si>
  <si>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</si>
  <si>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</si>
  <si>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</si>
  <si>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</si>
  <si>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</si>
  <si>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</si>
  <si>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</si>
  <si>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</si>
  <si>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</si>
  <si>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</si>
  <si>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</si>
  <si>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</si>
  <si>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</si>
  <si>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</si>
  <si>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</si>
  <si>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</si>
  <si>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</si>
  <si>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</si>
  <si>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</si>
  <si>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</si>
  <si>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</si>
  <si>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</si>
  <si>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</si>
  <si>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</si>
  <si>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</si>
  <si>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</si>
  <si>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</si>
  <si>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</si>
  <si>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</si>
  <si>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</si>
  <si>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</si>
  <si>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</si>
  <si>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</si>
  <si>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</si>
  <si>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</si>
  <si>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</si>
  <si>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</si>
  <si>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</si>
  <si>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</si>
  <si>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</si>
  <si>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</si>
  <si>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</si>
  <si>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</si>
  <si>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</si>
  <si>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</si>
  <si>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</si>
  <si>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</si>
  <si>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</si>
  <si>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</si>
  <si>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</si>
  <si>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</si>
  <si>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</si>
  <si>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</si>
  <si>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</si>
  <si>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</si>
  <si>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</si>
  <si>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</si>
  <si>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</si>
  <si>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</si>
  <si>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</si>
  <si>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</si>
  <si>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</si>
  <si>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</si>
  <si>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</si>
  <si>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</si>
  <si>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</si>
  <si>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</si>
  <si>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</si>
  <si>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</si>
  <si>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</si>
  <si>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</si>
  <si>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</si>
  <si>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</si>
  <si>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</si>
  <si>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</si>
  <si>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</si>
  <si>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</si>
  <si>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</si>
  <si>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</si>
  <si>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</si>
  <si>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</si>
  <si>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</si>
  <si>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</si>
  <si>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</si>
  <si>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</si>
  <si>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</si>
  <si>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</si>
  <si>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</si>
  <si>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</si>
  <si>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</si>
  <si>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</si>
  <si>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</si>
  <si>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</si>
  <si>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</si>
  <si>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</si>
  <si>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</si>
  <si>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</si>
  <si>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</si>
  <si>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</si>
  <si>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</si>
  <si>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</si>
  <si>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</si>
  <si>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</si>
  <si>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</si>
  <si>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</si>
  <si>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</si>
  <si>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</si>
  <si>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</si>
  <si>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</si>
  <si>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</si>
  <si>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</si>
  <si>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</si>
  <si>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</si>
  <si>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</si>
  <si>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</si>
  <si>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</si>
  <si>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</si>
  <si>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</si>
  <si>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</si>
  <si>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</si>
  <si>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</si>
  <si>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</si>
  <si>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</si>
  <si>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</si>
  <si>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</si>
  <si>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</si>
  <si>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</si>
  <si>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</si>
  <si>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</si>
  <si>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</si>
  <si>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</si>
  <si>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</si>
  <si>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</si>
  <si>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</si>
  <si>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</si>
  <si>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</si>
  <si>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</si>
  <si>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</si>
  <si>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</si>
  <si>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</si>
  <si>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</si>
  <si>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</si>
  <si>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</si>
  <si>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</si>
  <si>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</si>
  <si>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</si>
  <si>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</si>
  <si>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</si>
  <si>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</si>
  <si>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</si>
  <si>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</si>
  <si>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</si>
  <si>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</si>
  <si>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</si>
  <si>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</si>
  <si>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</si>
  <si>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</si>
  <si>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</si>
  <si>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</si>
  <si>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</si>
  <si>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</si>
  <si>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</si>
  <si>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</si>
  <si>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</si>
  <si>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</si>
  <si>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</si>
  <si>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</si>
  <si>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</si>
  <si>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</si>
  <si>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</si>
  <si>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</si>
  <si>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</si>
  <si>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</si>
  <si>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</si>
  <si>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</si>
  <si>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</si>
  <si>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</si>
  <si>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</si>
  <si>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</si>
  <si>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</si>
  <si>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</si>
  <si>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</si>
  <si>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</si>
  <si>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</si>
  <si>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</si>
  <si>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</si>
  <si>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</si>
  <si>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</si>
  <si>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</si>
  <si>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</si>
  <si>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</si>
  <si>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</si>
  <si>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</si>
  <si>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</si>
  <si>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</si>
  <si>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</si>
  <si>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</si>
  <si>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</si>
  <si>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</si>
  <si>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</si>
  <si>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</si>
  <si>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</si>
  <si>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</si>
  <si>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</si>
  <si>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</si>
  <si>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</si>
  <si>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</si>
  <si>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</si>
  <si>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</si>
  <si>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</si>
  <si>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</si>
  <si>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</si>
  <si>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</si>
  <si>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</si>
  <si>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</si>
  <si>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</si>
  <si>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</si>
  <si>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</si>
  <si>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</si>
  <si>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</si>
  <si>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</si>
  <si>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</si>
  <si>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</si>
  <si>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</si>
  <si>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</si>
  <si>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</si>
  <si>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</si>
  <si>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</si>
  <si>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</si>
  <si>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</si>
  <si>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</si>
  <si>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</si>
  <si>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</si>
  <si>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</si>
  <si>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</si>
  <si>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</si>
  <si>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</si>
  <si>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</si>
  <si>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</si>
  <si>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</si>
  <si>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</si>
  <si>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</si>
  <si>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</si>
  <si>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</si>
  <si>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</si>
  <si>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</si>
  <si>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</si>
  <si>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</si>
  <si>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</si>
  <si>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</si>
  <si>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</si>
  <si>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</si>
  <si>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</si>
  <si>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</si>
  <si>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</si>
  <si>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</si>
  <si>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</si>
  <si>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</si>
  <si>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</si>
  <si>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</si>
  <si>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</si>
  <si>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</si>
  <si>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</si>
  <si>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</si>
  <si>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</si>
  <si>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</si>
  <si>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</si>
  <si>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</si>
  <si>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</si>
  <si>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</si>
  <si>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</si>
  <si>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</si>
  <si>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</si>
  <si>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</si>
  <si>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</si>
  <si>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</si>
  <si>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</si>
  <si>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</si>
  <si>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</si>
  <si>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</si>
  <si>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</si>
  <si>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</si>
  <si>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</si>
  <si>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</si>
  <si>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</si>
  <si>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</si>
  <si>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</si>
  <si>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</si>
  <si>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</si>
  <si>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</si>
  <si>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</si>
  <si>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</si>
  <si>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</si>
  <si>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</si>
  <si>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</si>
  <si>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</si>
  <si>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</si>
  <si>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</si>
  <si>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</si>
  <si>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</si>
  <si>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</si>
  <si>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</si>
  <si>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</si>
  <si>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</si>
  <si>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</si>
  <si>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</si>
  <si>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</si>
  <si>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</si>
  <si>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</si>
  <si>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</si>
  <si>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</si>
  <si>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</si>
  <si>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</si>
  <si>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</si>
  <si>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</si>
  <si>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</si>
  <si>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</si>
  <si>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</si>
  <si>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</si>
  <si>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</si>
  <si>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</si>
  <si>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</si>
  <si>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</si>
  <si>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</si>
  <si>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</si>
  <si>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</si>
  <si>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</si>
  <si>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</si>
  <si>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</si>
  <si>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</si>
  <si>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</si>
  <si>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</si>
  <si>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</si>
  <si>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</si>
  <si>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</si>
  <si>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</si>
  <si>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</si>
  <si>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</si>
  <si>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</si>
  <si>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</si>
  <si>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</si>
  <si>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</si>
  <si>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</si>
  <si>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</si>
  <si>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</si>
  <si>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</si>
  <si>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</si>
  <si>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</si>
  <si>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</si>
  <si>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</si>
  <si>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</si>
  <si>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</si>
  <si>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</si>
  <si>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</si>
  <si>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</si>
  <si>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</si>
  <si>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</si>
  <si>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</si>
  <si>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</si>
  <si>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</si>
  <si>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</si>
  <si>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</si>
  <si>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</si>
  <si>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</si>
  <si>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</si>
  <si>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</si>
  <si>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</si>
  <si>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</si>
  <si>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</si>
  <si>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</si>
  <si>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</si>
  <si>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</si>
  <si>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</si>
  <si>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</si>
  <si>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</si>
  <si>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</si>
  <si>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</si>
  <si>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</si>
  <si>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</si>
  <si>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</si>
  <si>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</si>
  <si>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</si>
  <si>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</si>
  <si>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</si>
  <si>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</si>
  <si>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</si>
  <si>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</si>
  <si>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</si>
  <si>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</si>
  <si>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</si>
  <si>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</si>
  <si>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</si>
  <si>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</si>
  <si>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</si>
  <si>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</si>
  <si>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</si>
  <si>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</si>
  <si>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</si>
  <si>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</si>
  <si>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</si>
  <si>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</si>
  <si>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</si>
  <si>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</si>
  <si>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</si>
  <si>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</si>
  <si>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</si>
  <si>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</si>
  <si>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</si>
  <si>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</si>
  <si>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</si>
  <si>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</si>
  <si>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</si>
  <si>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</si>
  <si>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</si>
  <si>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</si>
  <si>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</si>
  <si>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</si>
  <si>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</si>
  <si>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</si>
  <si>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</si>
  <si>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</si>
  <si>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</si>
  <si>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</si>
  <si>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</si>
  <si>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</si>
  <si>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</si>
  <si>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</si>
  <si>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</si>
  <si>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</si>
  <si>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</si>
  <si>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</si>
  <si>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</si>
  <si>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</si>
  <si>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</si>
  <si>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</si>
  <si>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</si>
  <si>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</si>
  <si>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</si>
  <si>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</si>
  <si>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</si>
  <si>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</si>
  <si>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</si>
  <si>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</si>
  <si>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</si>
  <si>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</si>
  <si>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</si>
  <si>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</si>
  <si>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</si>
  <si>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</si>
  <si>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</si>
  <si>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</si>
  <si>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</si>
  <si>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</si>
  <si>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</si>
  <si>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</si>
  <si>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</si>
  <si>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</si>
  <si>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</si>
  <si>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</si>
  <si>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</si>
  <si>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</si>
  <si>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</si>
  <si>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</si>
  <si>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</si>
  <si>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</si>
  <si>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</si>
  <si>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</si>
  <si>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</si>
  <si>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</si>
  <si>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</si>
  <si>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</si>
  <si>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</si>
  <si>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</si>
  <si>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</si>
  <si>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</si>
  <si>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</si>
  <si>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</si>
  <si>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</si>
  <si>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</si>
  <si>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</si>
  <si>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</si>
  <si>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</si>
  <si>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</si>
  <si>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</si>
  <si>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</si>
  <si>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</si>
  <si>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</si>
  <si>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</si>
  <si>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</si>
  <si>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</si>
  <si>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</si>
  <si>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</si>
  <si>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</si>
  <si>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</si>
  <si>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</si>
  <si>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</si>
  <si>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</si>
  <si>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</si>
  <si>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</si>
  <si>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</si>
  <si>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</si>
  <si>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</si>
  <si>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</si>
  <si>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</si>
  <si>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</si>
  <si>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</si>
  <si>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</si>
  <si>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</si>
  <si>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</si>
  <si>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</si>
  <si>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</si>
  <si>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</si>
  <si>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</si>
  <si>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</si>
  <si>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</si>
  <si>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</si>
  <si>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</si>
  <si>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</si>
  <si>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</si>
  <si>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</si>
  <si>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</si>
  <si>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</si>
  <si>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</si>
  <si>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</si>
  <si>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</si>
  <si>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</si>
  <si>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</si>
  <si>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</si>
  <si>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</si>
  <si>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</si>
  <si>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</si>
  <si>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</si>
  <si>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</si>
  <si>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</si>
  <si>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</si>
  <si>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</si>
  <si>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</si>
  <si>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</si>
  <si>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</si>
  <si>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</si>
  <si>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</si>
  <si>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</si>
  <si>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</si>
  <si>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</si>
  <si>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</si>
  <si>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</si>
  <si>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</si>
  <si>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</si>
  <si>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</si>
  <si>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</si>
  <si>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</si>
  <si>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</si>
  <si>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</si>
  <si>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</si>
  <si>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</si>
  <si>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</si>
  <si>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</si>
  <si>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</si>
  <si>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</si>
  <si>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</si>
  <si>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</si>
  <si>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</si>
  <si>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</si>
  <si>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</si>
  <si>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</si>
  <si>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</si>
  <si>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</si>
  <si>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</si>
  <si>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</si>
  <si>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</si>
  <si>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</si>
  <si>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</si>
  <si>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</si>
  <si>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</si>
  <si>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</si>
  <si>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</si>
  <si>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</si>
  <si>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</si>
  <si>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</si>
  <si>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</si>
  <si>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</si>
  <si>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</si>
  <si>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</si>
  <si>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</si>
  <si>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</si>
  <si>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</si>
  <si>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</si>
  <si>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</si>
  <si>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</si>
  <si>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</si>
  <si>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</si>
  <si>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</si>
  <si>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</si>
  <si>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</si>
  <si>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</si>
  <si>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</si>
  <si>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</si>
  <si>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</si>
  <si>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</si>
  <si>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</si>
  <si>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</si>
  <si>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</si>
  <si>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</si>
  <si>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</si>
  <si>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</si>
  <si>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</si>
  <si>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</si>
  <si>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</si>
  <si>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</si>
  <si>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</si>
  <si>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</si>
  <si>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</si>
  <si>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</si>
  <si>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</si>
  <si>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</si>
  <si>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</si>
  <si>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</si>
  <si>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</si>
  <si>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</si>
  <si>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</si>
  <si>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</si>
  <si>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</si>
  <si>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</si>
  <si>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</si>
  <si>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</si>
  <si>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</si>
  <si>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</si>
  <si>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</si>
  <si>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</si>
  <si>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</si>
  <si>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</si>
  <si>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</si>
  <si>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</si>
  <si>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</si>
  <si>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</si>
  <si>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</si>
  <si>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</si>
  <si>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</si>
  <si>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</si>
  <si>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</si>
  <si>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</si>
  <si>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</si>
  <si>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</si>
  <si>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</si>
  <si>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</si>
  <si>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</si>
  <si>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</si>
  <si>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</si>
  <si>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</si>
  <si>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</si>
  <si>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</si>
  <si>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</si>
  <si>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</si>
  <si>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</si>
  <si>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</si>
  <si>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</si>
  <si>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</si>
  <si>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</si>
  <si>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</si>
  <si>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</si>
  <si>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</si>
  <si>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</si>
  <si>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</si>
  <si>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</si>
  <si>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</si>
  <si>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</si>
  <si>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</si>
  <si>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</si>
  <si>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</si>
  <si>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</si>
  <si>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</si>
  <si>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</si>
  <si>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</si>
  <si>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</si>
  <si>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</si>
  <si>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</si>
  <si>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</si>
  <si>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</si>
  <si>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</si>
  <si>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</si>
  <si>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</si>
  <si>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</si>
  <si>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</si>
  <si>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</si>
  <si>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</si>
  <si>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</si>
  <si>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</si>
  <si>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</si>
  <si>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</si>
  <si>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</si>
  <si>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</si>
  <si>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</si>
  <si>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</si>
  <si>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</si>
  <si>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</si>
  <si>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</si>
  <si>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</si>
  <si>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</si>
  <si>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</si>
  <si>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</si>
  <si>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</si>
  <si>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</si>
  <si>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</si>
  <si>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</si>
  <si>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</si>
  <si>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</si>
  <si>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</si>
  <si>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</si>
  <si>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</si>
  <si>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</si>
  <si>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</si>
  <si>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</si>
  <si>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</si>
  <si>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</si>
  <si>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</si>
  <si>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</si>
  <si>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</si>
  <si>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</si>
  <si>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</si>
  <si>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</si>
  <si>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</si>
  <si>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</si>
  <si>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</si>
  <si>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</si>
  <si>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</si>
  <si>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</si>
  <si>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</si>
  <si>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</si>
  <si>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</si>
  <si>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</si>
  <si>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</si>
  <si>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</si>
  <si>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</si>
  <si>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</si>
  <si>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</si>
  <si>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</si>
  <si>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</si>
  <si>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</si>
  <si>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</si>
  <si>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</si>
  <si>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</si>
  <si>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</si>
  <si>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</si>
  <si>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</si>
  <si>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</si>
  <si>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</si>
  <si>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</si>
  <si>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</si>
  <si>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</si>
  <si>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</si>
  <si>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</si>
  <si>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</si>
  <si>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</si>
  <si>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</si>
  <si>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</si>
  <si>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</si>
  <si>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</si>
  <si>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</si>
  <si>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</si>
  <si>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</si>
  <si>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</si>
  <si>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</si>
  <si>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</si>
  <si>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</si>
  <si>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</si>
  <si>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</si>
  <si>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</si>
  <si>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</si>
  <si>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</si>
  <si>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</si>
  <si>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</si>
  <si>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</si>
  <si>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</si>
  <si>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</si>
  <si>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</si>
  <si>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</si>
  <si>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</si>
  <si>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</si>
  <si>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</si>
  <si>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</si>
  <si>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</si>
  <si>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</si>
  <si>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</si>
  <si>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</si>
  <si>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</si>
  <si>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</si>
  <si>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</si>
  <si>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</si>
  <si>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</si>
  <si>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</si>
  <si>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</si>
  <si>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</si>
  <si>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</si>
  <si>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</si>
  <si>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</si>
  <si>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</si>
  <si>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</si>
  <si>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</si>
  <si>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</si>
  <si>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</si>
  <si>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</si>
  <si>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</si>
  <si>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</si>
  <si>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</si>
  <si>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</si>
  <si>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</si>
  <si>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</si>
  <si>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</si>
  <si>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</si>
  <si>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</si>
  <si>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</si>
  <si>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</si>
  <si>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</si>
  <si>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</si>
  <si>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</si>
  <si>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</si>
  <si>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</si>
  <si>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</si>
  <si>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</si>
  <si>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</si>
  <si>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</si>
  <si>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</si>
  <si>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</si>
  <si>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</si>
  <si>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</si>
  <si>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</si>
  <si>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</si>
  <si>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</si>
  <si>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</si>
  <si>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</si>
  <si>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</si>
  <si>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</si>
  <si>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</si>
  <si>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</si>
  <si>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</si>
  <si>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</si>
  <si>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</si>
  <si>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</si>
  <si>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</si>
  <si>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</si>
  <si>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</si>
  <si>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</si>
  <si>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</si>
  <si>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</si>
  <si>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</si>
  <si>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</si>
  <si>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</si>
  <si>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</si>
  <si>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</si>
  <si>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</si>
  <si>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</si>
  <si>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</si>
  <si>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</si>
  <si>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</si>
  <si>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</si>
  <si>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</si>
  <si>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</si>
  <si>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</si>
  <si>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</si>
  <si>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</si>
  <si>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</si>
  <si>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</si>
  <si>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</si>
  <si>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</si>
  <si>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</si>
  <si>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</si>
  <si>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</si>
  <si>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</si>
  <si>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</si>
  <si>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</si>
  <si>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</si>
  <si>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</si>
  <si>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</si>
  <si>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</si>
  <si>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</si>
  <si>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</si>
  <si>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</si>
  <si>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</si>
  <si>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</si>
  <si>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</si>
  <si>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</si>
  <si>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</si>
  <si>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</si>
  <si>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</si>
  <si>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</si>
  <si>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</si>
  <si>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</si>
  <si>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</si>
  <si>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</si>
  <si>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</si>
  <si>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</si>
  <si>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</si>
  <si>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</si>
  <si>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</si>
  <si>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</si>
  <si>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</si>
  <si>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</si>
  <si>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</si>
  <si>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</si>
  <si>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</si>
  <si>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</si>
  <si>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</si>
  <si>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</si>
  <si>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</si>
  <si>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</si>
  <si>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</si>
  <si>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</si>
  <si>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</si>
  <si>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</si>
  <si>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</si>
  <si>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</si>
  <si>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</si>
  <si>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</si>
  <si>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</si>
  <si>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</si>
  <si>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</si>
  <si>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</si>
  <si>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</si>
  <si>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</si>
  <si>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</si>
  <si>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</si>
  <si>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</si>
  <si>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</si>
  <si>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</si>
  <si>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</si>
  <si>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</si>
  <si>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</si>
  <si>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</si>
  <si>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</si>
  <si>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</si>
  <si>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</si>
  <si>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</si>
  <si>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</si>
  <si>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</si>
  <si>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</si>
  <si>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</si>
  <si>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</si>
  <si>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</si>
  <si>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</si>
  <si>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</si>
  <si>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</si>
  <si>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</si>
  <si>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</si>
  <si>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</si>
  <si>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</si>
  <si>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</si>
  <si>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</si>
  <si>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</si>
  <si>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</si>
  <si>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</si>
  <si>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</si>
  <si>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</si>
  <si>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</si>
  <si>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</si>
  <si>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</si>
  <si>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</si>
  <si>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</si>
  <si>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</si>
  <si>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</si>
  <si>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</si>
  <si>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</si>
  <si>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</si>
  <si>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</si>
  <si>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</si>
  <si>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</si>
  <si>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</si>
  <si>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</si>
  <si>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</si>
  <si>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</si>
  <si>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</si>
  <si>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</si>
  <si>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</si>
  <si>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</si>
  <si>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</si>
  <si>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</si>
  <si>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</si>
  <si>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</si>
  <si>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</si>
  <si>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</si>
  <si>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</si>
  <si>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</si>
  <si>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</si>
  <si>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</si>
  <si>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</si>
  <si>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</si>
  <si>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</si>
  <si>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</si>
  <si>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</si>
  <si>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</si>
  <si>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</si>
  <si>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</si>
  <si>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</si>
  <si>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</si>
  <si>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</si>
  <si>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</si>
  <si>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</si>
  <si>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</si>
  <si>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</si>
  <si>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</si>
  <si>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</si>
  <si>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</si>
  <si>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</si>
  <si>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</si>
  <si>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</si>
  <si>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</si>
  <si>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</si>
  <si>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</si>
  <si>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</si>
  <si>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</si>
  <si>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</si>
  <si>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</si>
  <si>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</si>
  <si>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</si>
  <si>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</si>
  <si>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</si>
  <si>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</si>
  <si>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</si>
  <si>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</si>
  <si>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</si>
  <si>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</si>
  <si>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</si>
  <si>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</si>
  <si>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</si>
  <si>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</si>
  <si>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</si>
  <si>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</si>
  <si>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</si>
  <si>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</si>
  <si>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</si>
  <si>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</si>
  <si>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</si>
  <si>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</si>
  <si>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</si>
  <si>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</si>
  <si>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</si>
  <si>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</si>
  <si>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</si>
  <si>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</si>
  <si>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</si>
  <si>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</si>
  <si>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</si>
  <si>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</si>
  <si>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</si>
  <si>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</si>
  <si>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</si>
  <si>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</si>
  <si>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</si>
  <si>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</si>
  <si>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</si>
  <si>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</si>
  <si>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</si>
  <si>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</si>
  <si>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</si>
  <si>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</si>
  <si>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</si>
  <si>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</si>
  <si>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</si>
  <si>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</si>
  <si>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</si>
  <si>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</si>
  <si>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</si>
  <si>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</si>
  <si>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</si>
  <si>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</si>
  <si>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</si>
  <si>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</si>
  <si>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</si>
  <si>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</si>
  <si>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</si>
  <si>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</si>
  <si>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</si>
  <si>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</si>
  <si>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</si>
  <si>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</si>
  <si>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</si>
  <si>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</si>
  <si>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</si>
  <si>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</si>
  <si>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</si>
  <si>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</si>
  <si>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</si>
  <si>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</si>
  <si>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</si>
  <si>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</si>
  <si>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</si>
  <si>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</si>
  <si>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</si>
  <si>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</si>
  <si>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</si>
  <si>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</si>
  <si>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</si>
  <si>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</si>
  <si>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</si>
  <si>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</si>
  <si>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</si>
  <si>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</si>
  <si>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</si>
  <si>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</si>
  <si>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</si>
  <si>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</si>
  <si>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</si>
  <si>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</si>
  <si>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</si>
  <si>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</si>
  <si>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</si>
  <si>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</si>
  <si>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</si>
  <si>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</si>
  <si>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</si>
  <si>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</si>
  <si>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</si>
  <si>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</si>
  <si>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</si>
  <si>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</si>
  <si>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</si>
  <si>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</si>
  <si>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</si>
  <si>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</si>
  <si>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</si>
  <si>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</si>
  <si>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</si>
  <si>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</si>
  <si>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</si>
  <si>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</si>
  <si>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</si>
  <si>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</si>
  <si>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</si>
  <si>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</si>
  <si>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</si>
  <si>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</si>
  <si>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</si>
  <si>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</si>
  <si>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</si>
  <si>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</si>
  <si>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</si>
  <si>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</si>
  <si>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</si>
  <si>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</si>
  <si>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</si>
  <si>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</si>
  <si>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</si>
  <si>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</si>
  <si>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</si>
  <si>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</si>
  <si>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</si>
  <si>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</si>
  <si>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</si>
  <si>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</si>
  <si>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</si>
  <si>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</si>
  <si>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</si>
  <si>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</si>
  <si>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</si>
  <si>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</si>
  <si>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</si>
  <si>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</si>
  <si>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</si>
  <si>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</si>
  <si>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</si>
  <si>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</si>
  <si>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</si>
  <si>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</si>
  <si>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</si>
  <si>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</si>
  <si>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</si>
  <si>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</si>
  <si>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</si>
  <si>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</si>
  <si>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</si>
  <si>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</si>
  <si>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</si>
  <si>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</si>
  <si>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</si>
  <si>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</si>
  <si>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</si>
  <si>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</si>
  <si>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</si>
  <si>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</si>
  <si>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</si>
  <si>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</si>
  <si>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</si>
  <si>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</si>
  <si>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</si>
  <si>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</si>
  <si>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</si>
  <si>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</si>
  <si>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</si>
  <si>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</si>
  <si>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</si>
  <si>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</si>
  <si>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</si>
  <si>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</si>
  <si>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</si>
  <si>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</si>
  <si>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</si>
  <si>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</si>
  <si>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</si>
  <si>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</si>
  <si>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</si>
  <si>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</si>
  <si>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</si>
  <si>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</si>
  <si>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</si>
  <si>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</si>
  <si>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</si>
  <si>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</si>
  <si>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</si>
  <si>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</si>
  <si>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</si>
  <si>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</si>
  <si>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</si>
  <si>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</si>
  <si>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</si>
  <si>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</si>
  <si>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</si>
  <si>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</si>
  <si>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</si>
  <si>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</si>
  <si>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</si>
  <si>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</si>
  <si>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</si>
  <si>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</si>
  <si>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</si>
  <si>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</si>
  <si>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</si>
  <si>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</si>
  <si>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</si>
  <si>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</si>
  <si>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</si>
  <si>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</si>
  <si>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</si>
  <si>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</si>
  <si>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</si>
  <si>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</si>
  <si>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</si>
  <si>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</si>
  <si>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</si>
  <si>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</si>
  <si>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</si>
  <si>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</si>
  <si>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</si>
  <si>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</si>
  <si>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</si>
  <si>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</si>
  <si>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</si>
  <si>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</si>
  <si>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</si>
  <si>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</si>
  <si>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</si>
  <si>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</si>
  <si>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</si>
  <si>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</si>
  <si>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</si>
  <si>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</si>
  <si>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</si>
  <si>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</si>
  <si>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</si>
  <si>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</si>
  <si>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</si>
  <si>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</si>
  <si>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</si>
  <si>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</si>
  <si>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</si>
  <si>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</si>
  <si>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</si>
  <si>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</si>
  <si>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</si>
  <si>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</si>
  <si>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</si>
  <si>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</si>
  <si>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</si>
  <si>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</si>
  <si>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</si>
  <si>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</si>
  <si>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</si>
  <si>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</si>
  <si>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</si>
  <si>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</si>
  <si>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</si>
  <si>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</si>
  <si>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</si>
  <si>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</si>
  <si>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</si>
  <si>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</si>
  <si>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</si>
  <si>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</si>
  <si>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</si>
  <si>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</si>
  <si>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</si>
  <si>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</si>
  <si>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</si>
  <si>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</si>
  <si>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</si>
  <si>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</si>
  <si>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</si>
  <si>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</si>
  <si>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</si>
  <si>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</si>
  <si>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</si>
  <si>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</si>
  <si>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</si>
  <si>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</si>
  <si>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</si>
  <si>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</si>
  <si>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</si>
  <si>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</si>
  <si>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</si>
  <si>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</si>
  <si>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</si>
  <si>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</si>
  <si>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</si>
  <si>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</si>
  <si>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</si>
  <si>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</si>
  <si>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</si>
  <si>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</si>
  <si>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</si>
  <si>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</si>
  <si>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</si>
  <si>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</si>
  <si>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</si>
  <si>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</si>
  <si>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</si>
  <si>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</si>
  <si>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</si>
  <si>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</si>
  <si>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</si>
  <si>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</si>
  <si>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</si>
  <si>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</si>
  <si>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</si>
  <si>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</si>
  <si>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</si>
  <si>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</si>
  <si>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</si>
  <si>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</si>
  <si>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</si>
  <si>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</si>
  <si>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</si>
  <si>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</si>
  <si>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</si>
  <si>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</si>
  <si>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</si>
  <si>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</si>
  <si>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</si>
  <si>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</si>
  <si>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</si>
  <si>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</si>
  <si>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</si>
  <si>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</si>
  <si>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</si>
  <si>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</si>
  <si>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</si>
  <si>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</si>
  <si>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</si>
  <si>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</si>
  <si>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</si>
  <si>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</si>
  <si>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</si>
  <si>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</si>
  <si>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</si>
  <si>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</si>
  <si>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</si>
  <si>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</si>
  <si>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</si>
  <si>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</si>
  <si>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</si>
  <si>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</si>
  <si>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</si>
  <si>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</si>
  <si>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</si>
  <si>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</si>
  <si>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</si>
  <si>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</si>
  <si>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</si>
  <si>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</si>
  <si>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</si>
  <si>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</si>
  <si>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</si>
  <si>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</si>
  <si>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</si>
  <si>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</si>
  <si>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</si>
  <si>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</si>
  <si>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</si>
  <si>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</si>
  <si>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</si>
  <si>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</si>
  <si>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</si>
  <si>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</si>
  <si>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</si>
  <si>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</si>
  <si>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</si>
  <si>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</si>
  <si>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</si>
  <si>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</si>
  <si>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</si>
  <si>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</si>
  <si>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</si>
  <si>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</si>
  <si>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</si>
  <si>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</si>
  <si>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</si>
  <si>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</si>
  <si>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</si>
  <si>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</si>
  <si>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</si>
  <si>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</si>
  <si>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</si>
  <si>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</si>
  <si>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</si>
  <si>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</si>
  <si>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</si>
  <si>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</si>
  <si>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</si>
  <si>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</si>
  <si>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</si>
  <si>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</si>
  <si>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</si>
  <si>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</si>
  <si>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</si>
  <si>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</si>
  <si>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</si>
  <si>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</si>
  <si>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</si>
  <si>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</si>
  <si>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</si>
  <si>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</si>
  <si>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</si>
  <si>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</si>
  <si>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</si>
  <si>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</si>
  <si>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</si>
  <si>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</si>
  <si>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</si>
  <si>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</si>
  <si>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</si>
  <si>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</si>
  <si>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</si>
  <si>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</si>
  <si>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</si>
  <si>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</si>
  <si>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</si>
  <si>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</si>
  <si>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</si>
  <si>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</si>
  <si>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</si>
  <si>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</si>
  <si>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</si>
  <si>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</si>
  <si>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</si>
  <si>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</si>
  <si>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</si>
  <si>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</si>
  <si>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</si>
  <si>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</si>
  <si>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</si>
  <si>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</si>
  <si>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</si>
  <si>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</si>
  <si>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</si>
  <si>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</si>
  <si>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</si>
  <si>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</si>
  <si>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</si>
  <si>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</si>
  <si>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</si>
  <si>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</si>
  <si>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</si>
  <si>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</si>
  <si>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</si>
  <si>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</si>
  <si>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</si>
  <si>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</si>
  <si>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</si>
  <si>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</si>
  <si>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</si>
  <si>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</si>
  <si>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</si>
  <si>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</si>
  <si>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</si>
  <si>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</si>
  <si>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</si>
  <si>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</si>
  <si>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</si>
  <si>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</si>
  <si>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</si>
  <si>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</si>
  <si>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</si>
  <si>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</si>
  <si>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</si>
  <si>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</si>
  <si>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</si>
  <si>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</si>
  <si>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</si>
  <si>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</si>
  <si>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</si>
  <si>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</si>
  <si>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</si>
  <si>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</si>
  <si>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</si>
  <si>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</si>
  <si>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</si>
  <si>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</si>
  <si>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</si>
  <si>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</si>
  <si>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</si>
  <si>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</si>
  <si>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</si>
  <si>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</si>
  <si>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</si>
  <si>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</si>
  <si>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</si>
  <si>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</si>
  <si>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</si>
  <si>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</si>
  <si>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</si>
  <si>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</si>
  <si>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</si>
  <si>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</si>
  <si>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</si>
  <si>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</si>
  <si>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</si>
  <si>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</si>
  <si>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</si>
  <si>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</si>
  <si>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</si>
  <si>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</si>
  <si>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</si>
  <si>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</si>
  <si>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</si>
  <si>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</si>
  <si>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</si>
  <si>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</si>
  <si>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</si>
  <si>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</si>
  <si>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</si>
  <si>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</si>
  <si>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</si>
  <si>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</si>
  <si>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</si>
  <si>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</si>
  <si>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</si>
  <si>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</si>
  <si>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</si>
  <si>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</si>
  <si>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</si>
  <si>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</si>
  <si>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</si>
  <si>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</si>
  <si>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</si>
  <si>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</si>
  <si>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</si>
  <si>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</si>
  <si>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</si>
  <si>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</si>
  <si>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</si>
  <si>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</si>
  <si>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</si>
  <si>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</si>
  <si>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</si>
  <si>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</si>
  <si>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</si>
  <si>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</si>
  <si>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</si>
  <si>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</si>
  <si>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</si>
  <si>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</si>
  <si>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</si>
  <si>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</si>
  <si>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</si>
  <si>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</si>
  <si>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</si>
  <si>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</si>
  <si>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</si>
  <si>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</si>
  <si>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</si>
  <si>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</si>
  <si>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</si>
  <si>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</si>
  <si>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</si>
  <si>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</si>
  <si>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</si>
  <si>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</si>
  <si>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</si>
  <si>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</si>
  <si>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</si>
  <si>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</si>
  <si>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</si>
  <si>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</si>
  <si>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</si>
  <si>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</si>
  <si>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</si>
  <si>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</si>
  <si>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</si>
  <si>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</si>
  <si>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</si>
  <si>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</si>
  <si>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</si>
  <si>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</si>
  <si>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</si>
  <si>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</si>
  <si>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</si>
  <si>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</si>
  <si>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</si>
  <si>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</si>
  <si>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</si>
  <si>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</si>
  <si>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</si>
  <si>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</si>
  <si>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</si>
  <si>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</si>
  <si>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</si>
  <si>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</si>
  <si>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</si>
  <si>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</si>
  <si>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</si>
  <si>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</si>
  <si>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</si>
  <si>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</si>
  <si>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</si>
  <si>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</si>
  <si>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</si>
  <si>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</si>
  <si>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</si>
  <si>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</si>
  <si>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</si>
  <si>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</si>
  <si>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</si>
  <si>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</si>
  <si>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</si>
  <si>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</si>
  <si>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</si>
  <si>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</si>
  <si>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</si>
  <si>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</si>
  <si>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</si>
  <si>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</si>
  <si>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</si>
  <si>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</si>
  <si>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</si>
  <si>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</si>
  <si>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</si>
  <si>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</si>
  <si>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</si>
  <si>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</si>
  <si>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</si>
  <si>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</si>
  <si>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</si>
  <si>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</si>
  <si>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</si>
  <si>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</si>
  <si>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</si>
  <si>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</si>
  <si>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</si>
  <si>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</si>
  <si>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</si>
  <si>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</si>
  <si>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</si>
  <si>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</si>
  <si>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</si>
  <si>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</si>
  <si>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</si>
  <si>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</si>
  <si>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</si>
  <si>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</si>
  <si>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</si>
  <si>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</si>
  <si>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</si>
  <si>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</si>
  <si>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</si>
  <si>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</si>
  <si>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</si>
  <si>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</si>
  <si>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</si>
  <si>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</si>
  <si>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</si>
  <si>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</si>
  <si>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</si>
  <si>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</si>
  <si>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</si>
  <si>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</si>
  <si>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</si>
  <si>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</si>
  <si>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</si>
  <si>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</si>
  <si>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</si>
  <si>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</si>
  <si>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</si>
  <si>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</si>
  <si>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</si>
  <si>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</si>
  <si>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</si>
  <si>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</si>
  <si>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</si>
  <si>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</si>
  <si>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</si>
  <si>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</si>
  <si>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</si>
  <si>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</si>
  <si>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</si>
  <si>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</si>
  <si>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</si>
  <si>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</si>
  <si>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</si>
  <si>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</si>
  <si>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</si>
  <si>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</si>
  <si>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</si>
  <si>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</si>
  <si>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</si>
  <si>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</si>
  <si>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</si>
  <si>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</si>
  <si>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</si>
  <si>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</si>
  <si>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</si>
  <si>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</si>
  <si>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</si>
  <si>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</si>
  <si>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</si>
  <si>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</si>
  <si>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</si>
  <si>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</si>
  <si>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</si>
  <si>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</si>
  <si>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</si>
  <si>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</si>
  <si>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</si>
  <si>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</si>
  <si>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</si>
  <si>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</si>
  <si>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</si>
  <si>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</si>
  <si>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</si>
  <si>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</si>
  <si>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</si>
  <si>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</si>
  <si>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</si>
  <si>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</si>
  <si>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</si>
  <si>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</si>
  <si>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</si>
  <si>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</si>
  <si>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</si>
  <si>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</si>
  <si>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</si>
  <si>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</si>
  <si>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</si>
  <si>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</si>
  <si>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</si>
  <si>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</si>
  <si>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</si>
  <si>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</si>
  <si>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</si>
  <si>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</si>
  <si>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</si>
  <si>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</si>
  <si>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</si>
  <si>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</si>
  <si>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</si>
  <si>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</si>
  <si>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</si>
  <si>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</si>
  <si>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</si>
  <si>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</si>
  <si>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</si>
  <si>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</si>
  <si>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</si>
  <si>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</si>
  <si>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</si>
  <si>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</si>
  <si>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</si>
  <si>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</si>
  <si>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</si>
  <si>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</si>
  <si>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</si>
  <si>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</si>
  <si>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</si>
  <si>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</si>
  <si>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</si>
  <si>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</si>
  <si>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</si>
  <si>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</si>
  <si>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</si>
  <si>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</si>
  <si>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</si>
  <si>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</si>
  <si>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</si>
  <si>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</si>
  <si>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</si>
  <si>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</si>
  <si>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</si>
  <si>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</si>
  <si>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</si>
  <si>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</si>
  <si>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</si>
  <si>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</si>
  <si>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</si>
  <si>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</si>
  <si>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</si>
  <si>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</si>
  <si>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</si>
  <si>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</si>
  <si>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</si>
  <si>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</si>
  <si>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</si>
  <si>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</si>
  <si>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</si>
  <si>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</si>
  <si>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</si>
  <si>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</si>
  <si>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</si>
  <si>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</si>
  <si>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</si>
  <si>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</si>
  <si>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</si>
  <si>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</si>
  <si>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</si>
  <si>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</si>
  <si>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</si>
  <si>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</si>
  <si>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</si>
  <si>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</si>
  <si>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</si>
  <si>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</si>
  <si>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</si>
  <si>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</si>
  <si>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</si>
  <si>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</si>
  <si>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</si>
  <si>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</si>
  <si>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</si>
  <si>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</si>
  <si>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</si>
  <si>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</si>
  <si>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</si>
  <si>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</si>
  <si>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</si>
  <si>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</si>
  <si>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</si>
  <si>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</si>
  <si>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</si>
  <si>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</si>
  <si>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</si>
  <si>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</si>
  <si>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</si>
  <si>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</si>
  <si>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</si>
  <si>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</si>
  <si>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</si>
  <si>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</si>
  <si>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</si>
  <si>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</si>
  <si>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</si>
  <si>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</si>
  <si>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</si>
  <si>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</si>
  <si>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</si>
  <si>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</si>
  <si>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</si>
  <si>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</si>
  <si>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</si>
  <si>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</si>
  <si>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</si>
  <si>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</si>
  <si>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</si>
  <si>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</si>
  <si>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</si>
  <si>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</si>
  <si>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</si>
  <si>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</si>
  <si>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</si>
  <si>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</si>
  <si>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</si>
  <si>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</si>
  <si>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</si>
  <si>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</si>
  <si>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</si>
  <si>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</si>
  <si>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</si>
  <si>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</si>
  <si>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</si>
  <si>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</si>
  <si>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</si>
  <si>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</si>
  <si>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</si>
  <si>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</si>
  <si>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</si>
  <si>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</si>
  <si>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</si>
  <si>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</si>
  <si>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</si>
  <si>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</si>
  <si>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</si>
  <si>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</si>
  <si>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</si>
  <si>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</si>
  <si>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</si>
  <si>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</si>
  <si>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</si>
  <si>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</si>
  <si>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</si>
  <si>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</si>
  <si>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</si>
  <si>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</si>
  <si>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</si>
  <si>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</si>
  <si>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</si>
  <si>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</si>
  <si>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</si>
  <si>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</si>
  <si>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</si>
  <si>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</si>
  <si>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</si>
  <si>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</si>
  <si>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</si>
  <si>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</si>
  <si>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</si>
  <si>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</si>
  <si>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</si>
  <si>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</si>
  <si>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</si>
  <si>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</si>
  <si>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</si>
  <si>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</si>
  <si>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</si>
  <si>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</si>
  <si>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</si>
  <si>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</si>
  <si>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</si>
  <si>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</si>
  <si>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</si>
  <si>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</si>
  <si>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</si>
  <si>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</si>
  <si>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</si>
  <si>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</si>
  <si>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</si>
  <si>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</si>
  <si>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</si>
  <si>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</si>
  <si>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</si>
  <si>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</si>
  <si>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</si>
  <si>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</si>
  <si>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</si>
  <si>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</si>
  <si>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</si>
  <si>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</si>
  <si>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</si>
  <si>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</si>
  <si>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</si>
  <si>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</si>
  <si>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</si>
  <si>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</si>
  <si>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</si>
  <si>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</si>
  <si>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</si>
  <si>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</si>
  <si>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</si>
  <si>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</si>
  <si>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</si>
  <si>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</si>
  <si>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</si>
  <si>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</si>
  <si>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</si>
  <si>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</si>
  <si>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</si>
  <si>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</si>
  <si>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</si>
  <si>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</si>
  <si>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</si>
  <si>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</si>
  <si>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</si>
  <si>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</si>
  <si>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</si>
  <si>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</si>
  <si>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</si>
  <si>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</si>
  <si>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</si>
  <si>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</si>
  <si>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</si>
  <si>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</si>
  <si>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</si>
  <si>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</si>
  <si>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</si>
  <si>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</si>
  <si>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</si>
  <si>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</si>
  <si>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</si>
  <si>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</si>
  <si>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</si>
  <si>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</si>
  <si>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</si>
  <si>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</si>
  <si>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</si>
  <si>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</si>
  <si>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</si>
  <si>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</si>
  <si>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</si>
  <si>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</si>
  <si>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</si>
  <si>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</si>
  <si>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</si>
  <si>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</si>
  <si>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</si>
  <si>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</si>
  <si>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</si>
  <si>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</si>
  <si>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</si>
  <si>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</si>
  <si>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</si>
  <si>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</si>
  <si>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</si>
  <si>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</si>
  <si>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</si>
  <si>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</si>
  <si>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</si>
  <si>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</si>
  <si>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</si>
  <si>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</si>
  <si>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</si>
  <si>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</si>
  <si>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</si>
  <si>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</si>
  <si>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</si>
  <si>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</si>
  <si>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</si>
  <si>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</si>
  <si>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</si>
  <si>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</si>
  <si>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</si>
  <si>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</si>
  <si>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</si>
  <si>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</si>
  <si>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</si>
  <si>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</si>
  <si>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</si>
  <si>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</si>
  <si>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</si>
  <si>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</si>
  <si>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</si>
  <si>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</si>
  <si>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</si>
  <si>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</si>
  <si>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</si>
  <si>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</si>
  <si>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</si>
  <si>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</si>
  <si>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</si>
  <si>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</si>
  <si>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</si>
  <si>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</si>
  <si>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</si>
  <si>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</si>
  <si>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</si>
  <si>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</si>
  <si>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</si>
  <si>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</si>
  <si>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</si>
  <si>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</si>
  <si>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</si>
  <si>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</si>
  <si>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</si>
  <si>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</si>
  <si>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</si>
  <si>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</si>
  <si>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</si>
  <si>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</si>
  <si>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</si>
  <si>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</si>
  <si>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</si>
  <si>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</si>
  <si>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</si>
  <si>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</si>
  <si>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</si>
  <si>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</si>
  <si>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</si>
  <si>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</si>
  <si>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</si>
  <si>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</si>
  <si>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</si>
  <si>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</si>
  <si>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</si>
  <si>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</si>
  <si>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</si>
  <si>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</si>
  <si>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</si>
  <si>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</si>
  <si>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</si>
  <si>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</si>
  <si>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</si>
  <si>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</si>
  <si>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</si>
  <si>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</si>
  <si>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</si>
  <si>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</si>
  <si>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</si>
  <si>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</si>
  <si>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</si>
  <si>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</si>
  <si>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</si>
  <si>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</si>
  <si>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</si>
  <si>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</si>
  <si>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</si>
  <si>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</si>
  <si>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</si>
  <si>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</si>
  <si>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</si>
  <si>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</si>
  <si>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</si>
  <si>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</si>
  <si>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</si>
  <si>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</si>
  <si>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</si>
  <si>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</si>
  <si>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</si>
  <si>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</si>
  <si>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</si>
  <si>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</si>
  <si>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</si>
  <si>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</si>
  <si>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</si>
  <si>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</si>
  <si>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</si>
  <si>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</si>
  <si>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</si>
  <si>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</si>
  <si>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</si>
  <si>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</si>
  <si>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</si>
  <si>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</si>
  <si>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</si>
  <si>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</si>
  <si>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</si>
  <si>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</si>
  <si>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</si>
  <si>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</si>
  <si>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</si>
  <si>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</si>
  <si>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</si>
  <si>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</si>
  <si>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</si>
  <si>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</si>
  <si>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</si>
  <si>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</si>
  <si>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</si>
  <si>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</si>
  <si>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</si>
  <si>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</si>
  <si>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</si>
  <si>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</si>
  <si>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</si>
  <si>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</si>
  <si>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</si>
  <si>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</si>
  <si>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</si>
  <si>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</si>
  <si>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</si>
  <si>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</si>
  <si>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</si>
  <si>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</si>
  <si>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</si>
  <si>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</si>
  <si>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</si>
  <si>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</si>
  <si>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</si>
  <si>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</si>
  <si>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</si>
  <si>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</si>
  <si>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</si>
  <si>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</si>
  <si>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</si>
  <si>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</si>
  <si>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</si>
  <si>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</si>
  <si>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</si>
  <si>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</si>
  <si>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</si>
  <si>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</si>
  <si>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</si>
  <si>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</si>
  <si>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</si>
  <si>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</si>
  <si>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</si>
  <si>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</si>
  <si>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</si>
  <si>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</si>
  <si>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</si>
  <si>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</si>
  <si>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</si>
  <si>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</si>
  <si>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</si>
  <si>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</si>
  <si>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</si>
  <si>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</si>
  <si>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</si>
  <si>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</si>
  <si>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</si>
  <si>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</si>
  <si>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</si>
  <si>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</si>
  <si>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</si>
  <si>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</si>
  <si>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</si>
  <si>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</si>
  <si>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</si>
  <si>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</si>
  <si>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</si>
  <si>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</si>
  <si>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</si>
  <si>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</si>
  <si>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</si>
  <si>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</si>
  <si>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</si>
  <si>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</si>
  <si>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</si>
  <si>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</si>
  <si>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</si>
  <si>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</si>
  <si>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</si>
  <si>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</si>
  <si>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</si>
  <si>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</si>
  <si>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</si>
  <si>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</si>
  <si>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</si>
  <si>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</si>
  <si>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</si>
  <si>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</si>
  <si>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</si>
  <si>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</si>
  <si>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</si>
  <si>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</si>
  <si>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</si>
  <si>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</si>
  <si>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</si>
  <si>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</si>
  <si>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</si>
  <si>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</si>
  <si>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</si>
  <si>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</si>
  <si>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</si>
  <si>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</si>
  <si>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</si>
  <si>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</si>
  <si>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</si>
  <si>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</si>
  <si>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</si>
  <si>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</si>
  <si>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</si>
  <si>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</si>
  <si>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</si>
  <si>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</si>
  <si>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</si>
  <si>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</si>
  <si>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</si>
  <si>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</si>
  <si>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</si>
  <si>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</si>
  <si>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</si>
  <si>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</si>
  <si>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</si>
  <si>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</si>
  <si>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</si>
  <si>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</si>
  <si>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</si>
  <si>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</si>
  <si>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</si>
  <si>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</si>
  <si>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</si>
  <si>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</si>
  <si>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</si>
  <si>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</si>
  <si>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</si>
  <si>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</si>
  <si>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</si>
  <si>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</si>
  <si>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</si>
  <si>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</si>
  <si>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</si>
  <si>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</si>
  <si>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</si>
  <si>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</si>
  <si>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</si>
  <si>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</si>
  <si>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</si>
  <si>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</si>
  <si>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</si>
  <si>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</si>
  <si>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</si>
  <si>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</si>
  <si>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</si>
  <si>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</si>
  <si>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</si>
  <si>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</si>
  <si>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</si>
  <si>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</si>
  <si>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</si>
  <si>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</si>
  <si>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</si>
  <si>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</si>
  <si>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</si>
  <si>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</si>
  <si>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</si>
  <si>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</si>
  <si>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</si>
  <si>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</si>
  <si>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</si>
  <si>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</si>
  <si>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</si>
  <si>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</si>
  <si>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</si>
  <si>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</si>
  <si>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</si>
  <si>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</si>
  <si>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</si>
  <si>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</si>
  <si>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</si>
  <si>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</si>
  <si>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</si>
  <si>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</si>
  <si>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</si>
  <si>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</si>
  <si>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</si>
  <si>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</si>
  <si>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</si>
  <si>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</si>
  <si>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</si>
  <si>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</si>
  <si>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</si>
  <si>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</si>
  <si>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</si>
  <si>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</si>
  <si>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</si>
  <si>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</si>
  <si>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</si>
  <si>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</si>
  <si>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</si>
  <si>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</si>
  <si>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</si>
  <si>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</si>
  <si>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</si>
  <si>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</si>
  <si>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</si>
  <si>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</si>
  <si>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</si>
  <si>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</si>
  <si>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</si>
  <si>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</si>
  <si>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</si>
  <si>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</si>
  <si>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</si>
  <si>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</si>
  <si>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</si>
  <si>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</si>
  <si>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</si>
  <si>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</si>
  <si>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</si>
  <si>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</si>
  <si>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</si>
  <si>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</si>
  <si>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</si>
  <si>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</si>
  <si>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</si>
  <si>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</si>
  <si>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</si>
  <si>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</si>
  <si>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</si>
  <si>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</si>
  <si>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</si>
  <si>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</si>
  <si>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</si>
  <si>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</si>
  <si>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</si>
  <si>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</si>
  <si>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</si>
  <si>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</si>
  <si>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</si>
  <si>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</si>
  <si>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</si>
  <si>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</si>
  <si>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</si>
  <si>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</si>
  <si>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</si>
  <si>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</si>
  <si>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</si>
  <si>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</si>
  <si>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</si>
  <si>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</si>
  <si>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</si>
  <si>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</si>
  <si>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</si>
  <si>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</si>
  <si>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</si>
  <si>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</si>
  <si>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</si>
  <si>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</si>
  <si>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</si>
  <si>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</si>
  <si>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</si>
  <si>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</si>
  <si>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</si>
  <si>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</si>
  <si>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</si>
  <si>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</si>
  <si>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</si>
  <si>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</si>
  <si>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</si>
  <si>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</si>
  <si>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</si>
  <si>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</si>
  <si>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</si>
  <si>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</si>
  <si>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</si>
  <si>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</si>
  <si>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</si>
  <si>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</si>
  <si>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</si>
  <si>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</si>
  <si>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</si>
  <si>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</si>
  <si>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</si>
  <si>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</si>
  <si>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</si>
  <si>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</si>
  <si>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</si>
  <si>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</si>
  <si>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</si>
  <si>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</si>
  <si>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</si>
  <si>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</si>
  <si>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</si>
  <si>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</si>
  <si>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</si>
  <si>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</si>
  <si>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</si>
  <si>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</si>
  <si>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</si>
  <si>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</si>
  <si>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</si>
  <si>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</si>
  <si>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</si>
  <si>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</si>
  <si>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</si>
  <si>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</si>
  <si>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</si>
  <si>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</si>
  <si>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</si>
  <si>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</si>
  <si>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</si>
  <si>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</si>
  <si>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</si>
  <si>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</si>
  <si>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</si>
  <si>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</si>
  <si>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</si>
  <si>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</si>
  <si>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</si>
  <si>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</si>
  <si>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</si>
  <si>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</si>
  <si>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</si>
  <si>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</si>
  <si>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</si>
  <si>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</si>
  <si>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</si>
  <si>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</si>
  <si>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</si>
  <si>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</si>
  <si>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</si>
  <si>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</si>
  <si>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</si>
  <si>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</si>
  <si>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</si>
  <si>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</si>
  <si>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</si>
  <si>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</si>
  <si>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</si>
  <si>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</si>
  <si>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</si>
  <si>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</si>
  <si>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</si>
  <si>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</si>
  <si>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</si>
  <si>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</si>
  <si>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</si>
  <si>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</si>
  <si>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</si>
  <si>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</si>
  <si>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</si>
  <si>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</si>
  <si>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</si>
  <si>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</si>
  <si>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</si>
  <si>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</si>
  <si>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</si>
  <si>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</si>
  <si>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</si>
  <si>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</si>
  <si>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</si>
  <si>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</si>
  <si>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</si>
  <si>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</si>
  <si>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</si>
  <si>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</si>
  <si>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</si>
  <si>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</si>
  <si>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</si>
  <si>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</si>
  <si>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</si>
  <si>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</si>
  <si>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</si>
  <si>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</si>
  <si>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</si>
  <si>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</si>
  <si>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</si>
  <si>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</si>
  <si>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</si>
  <si>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</si>
  <si>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</si>
  <si>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</si>
  <si>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</si>
  <si>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</si>
  <si>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</si>
  <si>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</si>
  <si>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</si>
  <si>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</si>
  <si>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</si>
  <si>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</si>
  <si>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</si>
  <si>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</si>
  <si>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</si>
  <si>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</si>
  <si>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</si>
  <si>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</si>
  <si>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</si>
  <si>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</si>
  <si>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</si>
  <si>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</si>
  <si>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</si>
  <si>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</si>
  <si>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</si>
  <si>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</si>
  <si>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</si>
  <si>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</si>
  <si>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</si>
  <si>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</si>
  <si>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</si>
  <si>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</si>
  <si>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</si>
  <si>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</si>
  <si>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</si>
  <si>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</si>
  <si>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</si>
  <si>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</si>
  <si>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</si>
  <si>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</si>
  <si>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</si>
  <si>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</si>
  <si>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</si>
  <si>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</si>
  <si>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</si>
  <si>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</si>
  <si>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</si>
  <si>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</si>
  <si>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</si>
  <si>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</si>
  <si>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</si>
  <si>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</si>
  <si>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</si>
  <si>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</si>
  <si>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</si>
  <si>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</si>
  <si>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</si>
  <si>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</si>
  <si>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</si>
  <si>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</si>
  <si>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</si>
  <si>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</si>
  <si>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</si>
  <si>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</si>
  <si>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</si>
  <si>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</si>
  <si>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</si>
  <si>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</si>
  <si>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</si>
  <si>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</si>
  <si>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</si>
  <si>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</si>
  <si>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</si>
  <si>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</si>
  <si>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</si>
  <si>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</si>
  <si>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</si>
  <si>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</si>
  <si>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</si>
  <si>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</si>
  <si>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</si>
  <si>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</si>
  <si>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</si>
  <si>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</si>
  <si>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</si>
  <si>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</si>
  <si>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</si>
  <si>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</si>
  <si>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</si>
  <si>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</si>
  <si>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</si>
  <si>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</si>
  <si>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</si>
  <si>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</si>
  <si>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</si>
  <si>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</si>
  <si>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</si>
  <si>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</si>
  <si>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</si>
  <si>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</si>
  <si>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</si>
  <si>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</si>
  <si>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</si>
  <si>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</si>
  <si>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</si>
  <si>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</si>
  <si>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</si>
  <si>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</si>
  <si>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</si>
  <si>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</si>
  <si>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</si>
  <si>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</si>
  <si>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</si>
  <si>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</si>
  <si>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</si>
  <si>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</si>
  <si>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</si>
  <si>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</si>
  <si>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</si>
  <si>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</si>
  <si>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</si>
  <si>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</si>
  <si>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</si>
  <si>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</si>
  <si>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</si>
  <si>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</si>
  <si>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</si>
  <si>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</si>
  <si>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</si>
  <si>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</si>
  <si>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</si>
  <si>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</si>
  <si>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</si>
  <si>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</si>
  <si>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</si>
  <si>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</si>
  <si>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</si>
  <si>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</si>
  <si>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</si>
  <si>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</si>
  <si>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</si>
  <si>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</si>
  <si>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</si>
  <si>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</si>
  <si>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</si>
  <si>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</si>
  <si>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</si>
  <si>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</si>
  <si>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</si>
  <si>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</si>
  <si>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</si>
  <si>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</si>
  <si>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</si>
  <si>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</si>
  <si>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</si>
  <si>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</si>
  <si>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</si>
  <si>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</si>
  <si>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</si>
  <si>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</si>
  <si>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</si>
  <si>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</si>
  <si>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</si>
  <si>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</si>
  <si>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</si>
  <si>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</si>
  <si>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</si>
  <si>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</si>
  <si>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</si>
  <si>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</si>
  <si>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</si>
  <si>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</si>
  <si>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</si>
  <si>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</si>
  <si>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</si>
  <si>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</si>
  <si>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</si>
  <si>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</si>
  <si>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</si>
  <si>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</si>
  <si>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</si>
  <si>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</si>
  <si>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</si>
  <si>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</si>
  <si>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</si>
  <si>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</si>
  <si>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</si>
  <si>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</si>
  <si>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</si>
  <si>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</si>
  <si>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</si>
  <si>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</si>
  <si>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</si>
  <si>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</si>
  <si>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</si>
  <si>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</si>
  <si>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</si>
  <si>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</si>
  <si>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</si>
  <si>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</si>
  <si>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</si>
  <si>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</si>
  <si>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</si>
  <si>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</si>
  <si>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</si>
  <si>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</si>
  <si>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</si>
  <si>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</si>
  <si>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</si>
  <si>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</si>
  <si>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</si>
  <si>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</si>
  <si>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</si>
  <si>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</si>
  <si>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</si>
  <si>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</si>
  <si>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</si>
  <si>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</si>
  <si>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</si>
  <si>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</si>
  <si>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</si>
  <si>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</si>
  <si>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</si>
  <si>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</si>
  <si>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</si>
  <si>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</si>
  <si>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</si>
  <si>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</si>
  <si>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</si>
  <si>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</si>
  <si>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</si>
  <si>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</si>
  <si>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</si>
  <si>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</si>
  <si>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</si>
  <si>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</si>
  <si>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</si>
  <si>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</si>
  <si>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</si>
  <si>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</si>
  <si>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</si>
  <si>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</si>
  <si>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</si>
  <si>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</si>
  <si>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</si>
  <si>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</si>
  <si>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</si>
  <si>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</si>
  <si>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</si>
  <si>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</si>
  <si>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</si>
  <si>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</si>
  <si>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</si>
  <si>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</si>
  <si>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</si>
  <si>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</si>
  <si>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</si>
  <si>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</si>
  <si>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</si>
  <si>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</si>
  <si>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</si>
  <si>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</si>
  <si>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</si>
  <si>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</si>
  <si>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</si>
  <si>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</si>
  <si>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</si>
  <si>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</si>
  <si>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</si>
  <si>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</si>
  <si>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</si>
  <si>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</si>
  <si>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</si>
  <si>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</si>
  <si>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</si>
  <si>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</si>
  <si>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</si>
  <si>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</si>
  <si>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</si>
  <si>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</si>
  <si>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</si>
  <si>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</si>
  <si>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</si>
  <si>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</si>
  <si>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</si>
  <si>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</si>
  <si>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</si>
  <si>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</si>
  <si>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</si>
  <si>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</si>
  <si>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</si>
  <si>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</si>
  <si>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</si>
  <si>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</si>
  <si>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</si>
  <si>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</si>
  <si>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</si>
  <si>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</si>
  <si>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</si>
  <si>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</si>
  <si>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</si>
  <si>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</si>
  <si>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</si>
  <si>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</si>
  <si>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</si>
  <si>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</si>
  <si>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</si>
  <si>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</si>
  <si>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</si>
  <si>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</si>
  <si>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</si>
  <si>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</si>
  <si>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</si>
  <si>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</si>
  <si>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</si>
  <si>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</si>
  <si>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</si>
  <si>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</si>
  <si>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</si>
  <si>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</si>
  <si>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</si>
  <si>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</si>
  <si>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</si>
  <si>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</si>
  <si>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</si>
  <si>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</si>
  <si>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</si>
  <si>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</si>
  <si>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</si>
  <si>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</si>
  <si>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</si>
  <si>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</si>
  <si>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</si>
  <si>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</si>
  <si>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</si>
  <si>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</si>
  <si>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</si>
  <si>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</si>
  <si>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</si>
  <si>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</si>
  <si>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</si>
  <si>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</si>
  <si>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</si>
  <si>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</si>
  <si>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</si>
  <si>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</si>
  <si>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</si>
  <si>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</si>
  <si>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</si>
  <si>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</si>
  <si>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</si>
  <si>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</si>
  <si>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</si>
  <si>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</si>
  <si>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</si>
  <si>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</si>
  <si>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</si>
  <si>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</si>
  <si>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</si>
  <si>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</si>
  <si>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</si>
  <si>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</si>
  <si>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</si>
  <si>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</si>
  <si>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</si>
  <si>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</si>
  <si>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</si>
  <si>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</si>
  <si>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</si>
  <si>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</si>
  <si>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</si>
  <si>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</si>
  <si>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</si>
  <si>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</si>
  <si>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</si>
  <si>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</si>
  <si>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</si>
  <si>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</si>
  <si>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</si>
  <si>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</si>
  <si>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</si>
  <si>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</si>
  <si>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</si>
  <si>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</si>
  <si>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</si>
  <si>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</si>
  <si>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</si>
  <si>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</si>
  <si>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</si>
  <si>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</si>
  <si>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</si>
  <si>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</si>
  <si>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</si>
  <si>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</si>
  <si>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</si>
  <si>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</si>
  <si>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</si>
  <si>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</si>
  <si>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</si>
  <si>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</si>
  <si>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</si>
  <si>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</si>
  <si>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</si>
  <si>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</si>
  <si>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</si>
  <si>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</si>
  <si>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</si>
  <si>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</si>
  <si>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</si>
  <si>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</si>
  <si>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</si>
  <si>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</si>
  <si>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</si>
  <si>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</si>
  <si>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</si>
  <si>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</si>
  <si>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</si>
  <si>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</si>
  <si>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</si>
  <si>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</si>
  <si>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</si>
  <si>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</si>
  <si>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</si>
  <si>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</si>
  <si>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</si>
  <si>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</si>
  <si>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</si>
  <si>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</si>
  <si>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</si>
  <si>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</si>
  <si>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</si>
  <si>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</si>
  <si>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</si>
  <si>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</si>
  <si>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</si>
  <si>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</si>
  <si>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</si>
  <si>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</si>
  <si>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</si>
  <si>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</si>
  <si>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</si>
  <si>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</si>
  <si>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</si>
  <si>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</si>
  <si>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</si>
  <si>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</si>
  <si>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</si>
  <si>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</si>
  <si>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</si>
  <si>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</si>
  <si>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</si>
  <si>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</si>
  <si>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</si>
  <si>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</si>
  <si>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</si>
  <si>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</si>
  <si>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</si>
  <si>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</si>
  <si>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</si>
  <si>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</si>
  <si>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</si>
  <si>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</si>
  <si>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</si>
  <si>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</si>
  <si>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</si>
  <si>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</si>
  <si>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</si>
  <si>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</si>
  <si>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</si>
  <si>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</si>
  <si>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</si>
  <si>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</si>
  <si>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</si>
  <si>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</si>
  <si>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</si>
  <si>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</si>
  <si>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</si>
  <si>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</si>
  <si>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</si>
  <si>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</si>
  <si>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</si>
  <si>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</si>
  <si>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</si>
  <si>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</si>
  <si>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</si>
  <si>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</si>
  <si>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</si>
  <si>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</si>
  <si>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</si>
  <si>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</si>
  <si>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</si>
  <si>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</si>
  <si>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</si>
  <si>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</si>
  <si>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</si>
  <si>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</si>
  <si>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</si>
  <si>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</si>
  <si>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</si>
  <si>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</si>
  <si>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</si>
  <si>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</si>
  <si>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</si>
  <si>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</si>
  <si>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</si>
  <si>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</si>
  <si>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</si>
  <si>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</si>
  <si>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</si>
  <si>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</si>
  <si>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</si>
  <si>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</si>
  <si>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</si>
  <si>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</si>
  <si>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</si>
  <si>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</si>
  <si>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</si>
  <si>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</si>
  <si>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</si>
  <si>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</si>
  <si>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</si>
  <si>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</si>
  <si>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</si>
  <si>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</si>
  <si>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</si>
  <si>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</si>
  <si>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</si>
  <si>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</si>
  <si>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</si>
  <si>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</si>
  <si>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</si>
  <si>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</si>
  <si>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</si>
  <si>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</si>
  <si>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</si>
  <si>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</si>
  <si>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</si>
  <si>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</si>
  <si>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</si>
  <si>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</si>
  <si>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</si>
  <si>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</si>
  <si>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</si>
  <si>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</si>
  <si>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</si>
  <si>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</si>
  <si>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</si>
  <si>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</si>
  <si>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</si>
  <si>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</si>
  <si>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</si>
  <si>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</si>
  <si>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</si>
  <si>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</si>
  <si>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</si>
  <si>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</si>
  <si>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</si>
  <si>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</si>
  <si>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</si>
  <si>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</si>
  <si>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</si>
  <si>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</si>
  <si>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</si>
  <si>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</si>
  <si>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</si>
  <si>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</si>
  <si>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</si>
  <si>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</si>
  <si>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</si>
  <si>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</si>
  <si>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</si>
  <si>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</si>
  <si>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</si>
  <si>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</si>
  <si>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</si>
  <si>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</si>
  <si>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</si>
  <si>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</si>
  <si>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</si>
  <si>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</si>
  <si>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</si>
  <si>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</si>
  <si>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</si>
  <si>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</si>
  <si>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</si>
  <si>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</si>
  <si>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</si>
  <si>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</si>
  <si>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</si>
  <si>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</si>
  <si>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</si>
  <si>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</si>
  <si>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</si>
  <si>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</si>
  <si>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</si>
  <si>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</si>
  <si>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</si>
  <si>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</si>
  <si>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</si>
  <si>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</si>
  <si>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</si>
  <si>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</si>
  <si>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</si>
  <si>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</si>
  <si>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</si>
  <si>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</si>
  <si>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</si>
  <si>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</si>
  <si>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</si>
  <si>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</si>
  <si>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</si>
  <si>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</si>
  <si>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</si>
  <si>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</si>
  <si>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</si>
  <si>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</si>
  <si>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</si>
  <si>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</si>
  <si>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</si>
  <si>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</si>
  <si>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</si>
  <si>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</si>
  <si>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</si>
  <si>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</si>
  <si>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</si>
  <si>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</si>
  <si>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</si>
  <si>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</si>
  <si>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</si>
  <si>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</si>
  <si>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</si>
  <si>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</si>
  <si>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</si>
  <si>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</si>
  <si>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</si>
  <si>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</si>
  <si>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</si>
  <si>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</si>
  <si>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</si>
  <si>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</si>
  <si>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</si>
  <si>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</si>
  <si>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</si>
  <si>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</si>
  <si>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</si>
  <si>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</si>
  <si>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</si>
  <si>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</si>
  <si>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</si>
  <si>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</si>
  <si>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</si>
  <si>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</si>
  <si>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</si>
  <si>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</si>
  <si>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</si>
  <si>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</si>
  <si>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</si>
  <si>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</si>
  <si>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</si>
  <si>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</si>
  <si>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</si>
  <si>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</si>
  <si>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</si>
  <si>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</si>
  <si>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</si>
  <si>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</si>
  <si>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</si>
  <si>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</si>
  <si>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</si>
  <si>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</si>
  <si>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</si>
  <si>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</si>
  <si>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</si>
  <si>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</si>
  <si>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</si>
  <si>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</si>
  <si>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</si>
  <si>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</si>
  <si>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</si>
  <si>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</si>
  <si>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</si>
  <si>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</si>
  <si>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</si>
  <si>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</si>
  <si>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</si>
  <si>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</si>
  <si>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</si>
  <si>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</si>
  <si>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</si>
  <si>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</si>
  <si>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</si>
  <si>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</si>
  <si>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</si>
  <si>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</si>
  <si>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</si>
  <si>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</si>
  <si>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</si>
  <si>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</si>
  <si>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</si>
  <si>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</si>
  <si>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</si>
  <si>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</si>
  <si>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</si>
  <si>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</si>
  <si>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</si>
  <si>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</si>
  <si>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</si>
  <si>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</si>
  <si>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</si>
  <si>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</si>
  <si>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</si>
  <si>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</si>
  <si>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</si>
  <si>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</si>
  <si>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</si>
  <si>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</si>
  <si>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</si>
  <si>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</si>
  <si>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</si>
  <si>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</si>
  <si>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</si>
  <si>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</si>
  <si>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</si>
  <si>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</si>
  <si>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</si>
  <si>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</si>
  <si>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</si>
  <si>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</si>
  <si>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</si>
  <si>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</si>
  <si>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</si>
  <si>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</si>
  <si>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</si>
  <si>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</si>
  <si>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</si>
  <si>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</si>
  <si>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</si>
  <si>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</si>
  <si>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</si>
  <si>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</si>
  <si>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</si>
  <si>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</si>
  <si>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</si>
  <si>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</si>
  <si>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</si>
  <si>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</si>
  <si>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</si>
  <si>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</si>
  <si>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</si>
  <si>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</si>
  <si>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</si>
  <si>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</si>
  <si>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</si>
  <si>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</si>
  <si>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</si>
  <si>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</si>
  <si>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</si>
  <si>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</si>
  <si>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</si>
  <si>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</si>
  <si>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</si>
  <si>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</si>
  <si>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</si>
  <si>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</si>
  <si>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</si>
  <si>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</si>
  <si>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</si>
  <si>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</si>
  <si>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</si>
  <si>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</si>
  <si>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</si>
  <si>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</si>
  <si>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</si>
  <si>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</si>
  <si>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</si>
  <si>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</si>
  <si>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</si>
  <si>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</si>
  <si>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</si>
  <si>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</si>
  <si>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</si>
  <si>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</si>
  <si>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</si>
  <si>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</si>
  <si>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</si>
  <si>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</si>
  <si>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</si>
  <si>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</si>
  <si>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</si>
  <si>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</si>
  <si>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</si>
  <si>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</si>
  <si>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</si>
  <si>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</si>
  <si>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</si>
  <si>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</si>
  <si>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</si>
  <si>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</si>
  <si>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</si>
  <si>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</si>
  <si>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</si>
  <si>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</si>
  <si>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</si>
  <si>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</si>
  <si>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</si>
  <si>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</si>
  <si>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</si>
  <si>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</si>
  <si>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</si>
  <si>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</si>
  <si>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</si>
  <si>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</si>
  <si>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</si>
  <si>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</si>
  <si>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</si>
  <si>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</si>
  <si>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</si>
  <si>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</si>
  <si>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</si>
  <si>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</si>
  <si>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</si>
  <si>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</si>
  <si>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</si>
  <si>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</si>
  <si>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</si>
  <si>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</si>
  <si>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</si>
  <si>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</si>
  <si>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</si>
  <si>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</si>
  <si>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</si>
  <si>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</si>
  <si>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</si>
  <si>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</si>
  <si>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</si>
  <si>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</si>
  <si>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</si>
  <si>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</si>
  <si>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</si>
  <si>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</si>
  <si>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</si>
  <si>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</si>
  <si>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</si>
  <si>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</si>
  <si>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</si>
  <si>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</si>
  <si>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</si>
  <si>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</si>
  <si>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</si>
  <si>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</si>
  <si>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</si>
  <si>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</si>
  <si>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</si>
  <si>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</si>
  <si>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</si>
  <si>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</si>
  <si>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</si>
  <si>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</si>
  <si>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</si>
  <si>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</si>
  <si>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</si>
  <si>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</si>
  <si>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</si>
  <si>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</si>
  <si>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</si>
  <si>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</si>
  <si>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</si>
  <si>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</si>
  <si>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</si>
  <si>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</si>
  <si>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</si>
  <si>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</si>
  <si>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</si>
  <si>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</si>
  <si>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</si>
  <si>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</si>
  <si>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</si>
  <si>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</si>
  <si>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</si>
  <si>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</si>
  <si>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</si>
  <si>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</si>
  <si>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</si>
  <si>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</si>
  <si>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</si>
  <si>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</si>
  <si>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</si>
  <si>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</si>
  <si>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</si>
  <si>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</si>
  <si>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</si>
  <si>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</si>
  <si>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</si>
  <si>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</si>
  <si>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</si>
  <si>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</si>
  <si>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</si>
  <si>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</si>
  <si>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</si>
  <si>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</si>
  <si>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</si>
  <si>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</si>
  <si>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</si>
  <si>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</si>
  <si>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</si>
  <si>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</si>
  <si>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</si>
  <si>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</si>
  <si>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</si>
  <si>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</si>
  <si>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</si>
  <si>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</si>
  <si>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</si>
  <si>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</si>
  <si>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</si>
  <si>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</si>
  <si>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</si>
  <si>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</si>
  <si>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</si>
  <si>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</si>
  <si>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</si>
  <si>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</si>
  <si>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</si>
  <si>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</si>
  <si>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</si>
  <si>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</si>
  <si>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</si>
  <si>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</si>
  <si>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</si>
  <si>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</si>
  <si>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</si>
  <si>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</si>
  <si>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</si>
  <si>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</si>
  <si>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</si>
  <si>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</si>
  <si>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</si>
  <si>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</si>
  <si>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</si>
  <si>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</si>
  <si>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</si>
  <si>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</si>
  <si>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</si>
  <si>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</si>
  <si>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</si>
  <si>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</si>
  <si>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</si>
  <si>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</si>
  <si>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</si>
  <si>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</si>
  <si>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</si>
  <si>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</si>
  <si>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</si>
  <si>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</si>
  <si>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</si>
  <si>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</si>
  <si>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</si>
  <si>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</si>
  <si>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</si>
  <si>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</si>
  <si>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</si>
  <si>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</si>
  <si>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</si>
  <si>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</si>
  <si>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</si>
  <si>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</si>
  <si>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</si>
  <si>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</si>
  <si>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</si>
  <si>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</si>
  <si>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</si>
  <si>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</si>
  <si>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</si>
  <si>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</si>
  <si>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</si>
  <si>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</si>
  <si>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</si>
  <si>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</si>
  <si>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</si>
  <si>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</si>
  <si>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</si>
  <si>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</si>
  <si>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</si>
  <si>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</si>
  <si>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</si>
  <si>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</si>
  <si>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</si>
  <si>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</si>
  <si>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</si>
  <si>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</si>
  <si>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</si>
  <si>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</si>
  <si>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</si>
  <si>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</si>
  <si>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</si>
  <si>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</si>
  <si>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</si>
  <si>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</si>
  <si>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</si>
  <si>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</si>
  <si>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</si>
  <si>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</si>
  <si>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</si>
  <si>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</si>
  <si>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</si>
  <si>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</si>
  <si>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</si>
  <si>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</si>
  <si>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</si>
  <si>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</si>
  <si>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</si>
  <si>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</si>
  <si>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</si>
  <si>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</si>
  <si>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</si>
  <si>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</si>
  <si>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</si>
  <si>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</si>
  <si>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</si>
  <si>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</si>
  <si>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</si>
  <si>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</si>
  <si>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</si>
  <si>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</si>
  <si>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</si>
  <si>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</si>
  <si>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</si>
  <si>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</si>
  <si>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</si>
  <si>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</si>
  <si>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</si>
  <si>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</si>
  <si>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</si>
  <si>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</si>
  <si>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</si>
  <si>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</si>
  <si>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</si>
  <si>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</si>
  <si>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</si>
  <si>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</si>
  <si>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</si>
  <si>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</si>
  <si>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</si>
  <si>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</si>
  <si>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</si>
  <si>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</si>
  <si>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</si>
  <si>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</si>
  <si>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</si>
  <si>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</si>
  <si>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</si>
  <si>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</si>
  <si>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</si>
  <si>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</si>
  <si>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</si>
  <si>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</si>
  <si>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</si>
  <si>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</si>
  <si>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</si>
  <si>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</si>
  <si>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</si>
  <si>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</si>
  <si>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</si>
  <si>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</si>
  <si>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</si>
  <si>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</si>
  <si>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</si>
  <si>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</si>
  <si>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</si>
  <si>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</si>
  <si>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</si>
  <si>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</si>
  <si>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</si>
  <si>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</si>
  <si>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</si>
  <si>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</si>
  <si>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</si>
  <si>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</si>
  <si>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</si>
  <si>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</si>
  <si>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</si>
  <si>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</si>
  <si>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</si>
  <si>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</si>
  <si>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</si>
  <si>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</si>
  <si>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</si>
  <si>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</si>
  <si>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</si>
  <si>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</si>
  <si>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</si>
  <si>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</si>
  <si>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</si>
  <si>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</si>
  <si>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</si>
  <si>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</si>
  <si>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</si>
  <si>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</si>
  <si>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</si>
  <si>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</si>
  <si>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</si>
  <si>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</si>
  <si>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</si>
  <si>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</si>
  <si>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</si>
  <si>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</si>
  <si>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</si>
  <si>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</si>
  <si>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</si>
  <si>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</si>
  <si>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</si>
  <si>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</si>
  <si>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</si>
  <si>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</si>
  <si>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</si>
  <si>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</si>
  <si>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</si>
  <si>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</si>
  <si>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</si>
  <si>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</si>
  <si>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</si>
  <si>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</si>
  <si>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</si>
  <si>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</si>
  <si>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</si>
  <si>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</si>
  <si>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</si>
  <si>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</si>
  <si>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</si>
  <si>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</si>
  <si>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</si>
  <si>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</si>
  <si>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</si>
  <si>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</si>
  <si>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</si>
  <si>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</si>
  <si>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</si>
  <si>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</si>
  <si>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</si>
  <si>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</si>
  <si>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</si>
  <si>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</si>
  <si>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</si>
  <si>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</si>
  <si>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</si>
  <si>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</si>
  <si>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</si>
  <si>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</si>
  <si>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</si>
  <si>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</si>
  <si>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</si>
  <si>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</si>
  <si>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</si>
  <si>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</si>
  <si>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</si>
  <si>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</si>
  <si>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</si>
  <si>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</si>
  <si>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</si>
  <si>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</si>
  <si>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</si>
  <si>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</si>
  <si>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</si>
  <si>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</si>
  <si>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</si>
  <si>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</si>
  <si>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</si>
  <si>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</si>
  <si>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</si>
  <si>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</si>
  <si>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</si>
  <si>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</si>
  <si>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</si>
  <si>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</si>
  <si>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</si>
  <si>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</si>
  <si>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</si>
  <si>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</si>
  <si>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</si>
  <si>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</si>
  <si>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</si>
  <si>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</si>
  <si>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</si>
  <si>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</si>
  <si>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</si>
  <si>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</si>
  <si>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</si>
  <si>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</si>
  <si>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</si>
  <si>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</si>
  <si>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</si>
  <si>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</si>
  <si>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</si>
  <si>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</si>
  <si>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</si>
  <si>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</si>
  <si>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</si>
  <si>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</si>
  <si>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</si>
  <si>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</si>
  <si>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</si>
  <si>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</si>
  <si>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</si>
  <si>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</si>
  <si>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</si>
  <si>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</si>
  <si>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</si>
  <si>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</si>
  <si>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</si>
  <si>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</si>
  <si>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</si>
  <si>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</si>
  <si>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</si>
  <si>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</si>
  <si>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</si>
  <si>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</si>
  <si>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</si>
  <si>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</si>
  <si>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</si>
  <si>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</si>
  <si>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</si>
  <si>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</si>
  <si>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</si>
  <si>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</si>
  <si>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</si>
  <si>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</si>
  <si>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</si>
  <si>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</si>
  <si>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</si>
  <si>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</si>
  <si>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</si>
  <si>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</si>
  <si>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</si>
  <si>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</si>
  <si>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</si>
  <si>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</si>
  <si>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</si>
  <si>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</si>
  <si>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</si>
  <si>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</si>
  <si>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</si>
  <si>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</si>
  <si>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</si>
  <si>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</si>
  <si>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</si>
  <si>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</si>
  <si>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</si>
  <si>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</si>
  <si>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</si>
  <si>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</si>
  <si>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</si>
  <si>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</si>
  <si>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</si>
  <si>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</si>
  <si>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</si>
  <si>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</si>
  <si>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</si>
  <si>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</si>
  <si>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</si>
  <si>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</si>
  <si>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</si>
  <si>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</si>
  <si>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</si>
  <si>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</si>
  <si>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</si>
  <si>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</si>
  <si>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</si>
  <si>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</si>
  <si>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</si>
  <si>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</si>
  <si>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</si>
  <si>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</si>
  <si>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</si>
  <si>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</si>
  <si>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</si>
  <si>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</si>
  <si>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</si>
  <si>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</si>
  <si>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</si>
  <si>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</si>
  <si>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</si>
  <si>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</si>
  <si>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</si>
  <si>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</si>
  <si>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</si>
  <si>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</si>
  <si>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</si>
  <si>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</si>
  <si>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</si>
  <si>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</si>
  <si>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</si>
  <si>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</si>
  <si>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</si>
  <si>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</si>
  <si>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</si>
  <si>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</si>
  <si>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</si>
  <si>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</si>
  <si>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</si>
  <si>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</si>
  <si>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</si>
  <si>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</si>
  <si>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</si>
  <si>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</si>
  <si>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</si>
  <si>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</si>
  <si>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</si>
  <si>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</si>
  <si>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</si>
  <si>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</si>
  <si>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</si>
  <si>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</si>
  <si>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</si>
  <si>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</si>
  <si>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</si>
  <si>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</si>
  <si>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</si>
  <si>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</si>
  <si>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</si>
  <si>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</si>
  <si>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</si>
  <si>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</si>
  <si>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</si>
  <si>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</si>
  <si>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</si>
  <si>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</si>
  <si>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</si>
  <si>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</si>
  <si>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</si>
  <si>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</si>
  <si>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</si>
  <si>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</si>
  <si>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</si>
  <si>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</si>
  <si>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</si>
  <si>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</si>
  <si>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</si>
  <si>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</si>
  <si>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</si>
  <si>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</si>
  <si>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</si>
  <si>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</si>
  <si>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</si>
  <si>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</si>
  <si>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</si>
  <si>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</si>
  <si>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</si>
  <si>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</si>
  <si>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</si>
  <si>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</si>
  <si>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</si>
  <si>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</si>
  <si>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</si>
  <si>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</si>
  <si>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</si>
  <si>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</si>
  <si>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</si>
  <si>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</si>
  <si>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</si>
  <si>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</si>
  <si>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</si>
  <si>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</si>
  <si>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</si>
  <si>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</si>
  <si>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</si>
  <si>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</si>
  <si>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</si>
  <si>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</si>
  <si>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</si>
  <si>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</si>
  <si>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</si>
  <si>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</si>
  <si>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</si>
  <si>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</si>
  <si>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</si>
  <si>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</si>
  <si>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</si>
  <si>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</si>
  <si>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</si>
  <si>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</si>
  <si>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</si>
  <si>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</si>
  <si>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</si>
  <si>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</si>
  <si>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</si>
  <si>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</si>
  <si>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</si>
  <si>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</si>
  <si>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</si>
  <si>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</si>
  <si>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</si>
  <si>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</si>
  <si>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</si>
  <si>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</si>
  <si>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</si>
  <si>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</si>
  <si>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</si>
  <si>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</si>
  <si>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</si>
  <si>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</si>
  <si>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</si>
  <si>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</si>
  <si>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</si>
  <si>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</si>
  <si>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</si>
  <si>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</si>
  <si>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</si>
  <si>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</si>
  <si>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</si>
  <si>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</si>
  <si>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</si>
  <si>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</si>
  <si>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</si>
  <si>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</si>
  <si>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</si>
  <si>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</si>
  <si>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</si>
  <si>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</si>
  <si>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</si>
  <si>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</si>
  <si>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</si>
  <si>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</si>
  <si>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</si>
  <si>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</si>
  <si>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</si>
  <si>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</si>
  <si>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</si>
  <si>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</si>
  <si>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</si>
  <si>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</si>
  <si>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</si>
  <si>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</si>
  <si>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</si>
  <si>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</si>
  <si>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</si>
  <si>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</si>
  <si>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</si>
  <si>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</si>
  <si>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</si>
  <si>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</si>
  <si>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</si>
  <si>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</si>
  <si>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</si>
  <si>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</si>
  <si>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</si>
  <si>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</si>
  <si>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</si>
  <si>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</si>
  <si>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</si>
  <si>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</si>
  <si>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</si>
  <si>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</si>
  <si>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</si>
  <si>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</si>
  <si>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</si>
  <si>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</si>
  <si>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</si>
  <si>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</si>
  <si>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</si>
  <si>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</si>
  <si>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</si>
  <si>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</si>
  <si>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</si>
  <si>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</si>
  <si>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</si>
  <si>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</si>
  <si>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</si>
  <si>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</si>
  <si>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</si>
  <si>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</si>
  <si>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</si>
  <si>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</si>
  <si>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</si>
  <si>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</si>
  <si>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</si>
  <si>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</si>
  <si>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</si>
  <si>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</si>
  <si>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</si>
  <si>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</si>
  <si>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</si>
  <si>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</si>
  <si>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</si>
  <si>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</si>
  <si>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</si>
  <si>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</si>
  <si>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</si>
  <si>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</si>
  <si>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</si>
  <si>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</si>
  <si>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</si>
  <si>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</si>
  <si>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</si>
  <si>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</si>
  <si>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</si>
  <si>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</si>
  <si>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</si>
  <si>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</si>
  <si>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</si>
  <si>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</si>
  <si>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</si>
  <si>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</si>
  <si>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</si>
  <si>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</si>
  <si>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</si>
  <si>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</si>
  <si>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</si>
  <si>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</si>
  <si>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</si>
  <si>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</si>
  <si>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</si>
  <si>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</si>
  <si>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</si>
  <si>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</si>
  <si>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</si>
  <si>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</si>
  <si>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</si>
  <si>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</si>
  <si>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</si>
  <si>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</si>
  <si>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</si>
  <si>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</si>
  <si>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</si>
  <si>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</si>
  <si>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</si>
  <si>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</si>
  <si>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</si>
  <si>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</si>
  <si>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</si>
  <si>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</si>
  <si>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</si>
  <si>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</si>
  <si>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</si>
  <si>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</si>
  <si>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</si>
  <si>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PCM-20251105-00000707</t>
  </si>
  <si>
    <t xml:space="preserve">EM team need 60 mins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</si>
  <si>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</si>
  <si>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</si>
  <si>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</si>
  <si>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</si>
  <si>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</si>
  <si>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</si>
  <si>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</si>
  <si>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</si>
  <si>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</si>
  <si>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</si>
  <si>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</si>
  <si>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</si>
  <si>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</si>
  <si>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</si>
  <si>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</si>
  <si>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</si>
  <si>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</si>
  <si>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</si>
  <si>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</si>
  <si>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</si>
  <si>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</si>
  <si>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</si>
  <si>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</si>
  <si>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</si>
  <si>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</si>
  <si>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</si>
  <si>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</si>
  <si>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</si>
  <si>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</si>
  <si>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</si>
  <si>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</si>
  <si>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</si>
  <si>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</si>
  <si>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</si>
  <si>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</si>
  <si>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</si>
  <si>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</si>
  <si>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</si>
  <si>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</si>
  <si>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</si>
  <si>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</si>
  <si>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</si>
  <si>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</si>
  <si>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</si>
  <si>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</si>
  <si>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</si>
  <si>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</si>
  <si>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</si>
  <si>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</si>
  <si>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</si>
  <si>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</si>
  <si>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</si>
  <si>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</si>
  <si>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</si>
  <si>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</si>
  <si>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</si>
  <si>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</si>
  <si>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</si>
  <si>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</si>
  <si>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</si>
  <si>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</si>
  <si>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</si>
  <si>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</si>
  <si>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</si>
  <si>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</si>
  <si>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</si>
  <si>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</si>
  <si>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</si>
  <si>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</si>
  <si>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</si>
  <si>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</si>
  <si>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</si>
  <si>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</si>
  <si>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</si>
  <si>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</si>
  <si>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</si>
  <si>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</si>
  <si>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</si>
  <si>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</si>
  <si>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</si>
  <si>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</si>
  <si>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</si>
  <si>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</si>
  <si>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</si>
  <si>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PCM-20251105-00000490</t>
  </si>
  <si>
    <t xml:space="preserve">Major </t>
  </si>
  <si>
    <t>Restored by PG</t>
  </si>
  <si>
    <t>PCM-20251105-00000718</t>
  </si>
  <si>
    <t>ETA 60 min</t>
  </si>
  <si>
    <t>PCM-20251105-00000634</t>
  </si>
  <si>
    <t xml:space="preserve">team need 90 mins </t>
  </si>
  <si>
    <t xml:space="preserve"> </t>
  </si>
  <si>
    <t xml:space="preserve"> PCM-20250215-00000830 </t>
  </si>
  <si>
    <t>LTE site still down and  site located in aramco area access issue need special permission</t>
  </si>
  <si>
    <t>NO PCM</t>
  </si>
  <si>
    <t>sceco Cut in area and team saving hub site NSH0193</t>
  </si>
  <si>
    <t>sceco Cut in area and team saving hub site SQR0078</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</si>
  <si>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</si>
  <si>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</si>
  <si>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</si>
  <si>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</si>
  <si>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</si>
  <si>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</si>
  <si>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PCM-20251105-00000640</t>
  </si>
  <si>
    <t xml:space="preserve">SCECO Power NA Due to SCECO team changing Main transformer , site located on main Road not able to connect PG , no clear ETR So far </t>
  </si>
  <si>
    <t>PCM-20251105-00000688</t>
  </si>
  <si>
    <t>EM Team on the way ETA: 45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</si>
</sst>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165" fontId="7"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3" totalsRowShown="0" headerRowDxfId="174" dataDxfId="173" headerRowBorderDxfId="171" tableBorderDxfId="172" totalsRowBorderDxfId="170">
  <autoFilter ref="A1:L9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0" totalsRowShown="0" headerRowDxfId="157" dataDxfId="156" headerRowBorderDxfId="154" tableBorderDxfId="155" totalsRowBorderDxfId="153">
  <autoFilter ref="A1:CJ11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4" totalsRowShown="0" headerRowDxfId="48" dataDxfId="47" headerRowBorderDxfId="45" tableBorderDxfId="46" totalsRowBorderDxfId="44">
  <autoFilter ref="A1:L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1" totalsRowShown="0" headerRowDxfId="31" dataDxfId="30" headerRowBorderDxfId="28" tableBorderDxfId="29">
  <autoFilter ref="A1:L3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3" totalsRowShown="0" headerRowDxfId="15" dataDxfId="14" headerRowBorderDxfId="12" tableBorderDxfId="13">
  <autoFilter ref="A1:L1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3"/>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303.4800841435208</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2</v>
      </c>
      <c r="D3" s="133" t="s">
        <v>10997</v>
      </c>
      <c r="E3" s="134" t="s">
        <v>39021</v>
      </c>
      <c r="F3" s="135">
        <v>45966.403113425928</v>
      </c>
      <c r="G3" s="136">
        <f ca="1">IFERROR(NOW()-F3,"")</f>
        <v>2.5396527773409616E-2</v>
      </c>
      <c r="H3" s="175">
        <v>45966.39130787037</v>
      </c>
      <c r="I3" s="133" t="str">
        <f>IFERROR(VLOOKUP(D3,DB!A:F,6,0),"")</f>
        <v>Generator-SG</v>
      </c>
      <c r="J3" s="133" t="str">
        <f>IFERROR(VLOOKUP(D3,DB!A:G,7,0),"")</f>
        <v>Dead</v>
      </c>
      <c r="K3" s="137" t="s">
        <v>39024</v>
      </c>
      <c r="L3" s="138" t="str">
        <f>IFERROR(VLOOKUP(D3,DB!A:I,9,0),"")</f>
        <v>Latis</v>
      </c>
    </row>
    <row r="4" spans="1:15" ht="15" customHeight="1">
      <c r="A4" s="132"/>
      <c r="B4" s="133" t="str">
        <f>IFERROR(VLOOKUP(D4,DB!A:K,11,0),"")</f>
        <v/>
      </c>
      <c r="C4" s="133"/>
      <c r="D4" s="133"/>
      <c r="E4" s="134"/>
      <c r="F4" s="135"/>
      <c r="G4" s="136">
        <f ca="1">IFERROR(NOW()-F4,"")</f>
        <v>45966.428509953701</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45966.428509953701</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45966.428509953701</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45966.428509953701</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45966.428509953701</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45966.428509953701</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45966.428509953701</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45966.428509953701</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45966.428509953701</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45966.428509953701</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45966.428509953701</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45966.428509953701</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45966.428509953701</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45966.428509953701</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45966.428509953701</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45966.428509953701</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45966.428509953701</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45966.428509953701</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45966.428509953701</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45966.428509953701</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45966.428509953701</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45966.428509953701</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45966.428509953701</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45966.428509953701</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45966.428509953701</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45966.428509953701</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45966.428509953701</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45966.428509953701</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45966.428509953701</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45966.428509953701</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45966.428509953701</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45966.428509953701</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45966.428509953701</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45966.428509953701</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45966.428509953701</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45966.428509953701</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45966.428509953701</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45966.428509953701</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45966.428509953701</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45966.428509953701</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45966.428509953701</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45966.428509953701</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45966.428509953701</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45966.428509953701</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45966.428509953701</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45966.428509953701</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45966.428509953701</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45966.428509953701</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45966.428509953701</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45966.428509953701</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45966.428509953701</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45966.428509953701</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45966.428509953701</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45966.428509953701</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45966.428509953701</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45966.428509953701</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45966.428509953701</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45966.428509953701</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45966.428509953701</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45966.428509953701</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45966.428509953701</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45966.428509953701</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45966.428509953701</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45966.428509953701</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45966.428509953701</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45966.428509953701</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45966.428509953701</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45966.428509953701</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45966.428509953701</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45966.428509953701</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45966.428509953701</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45966.428509953701</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45966.428509953701</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45966.428509953701</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45966.428509953701</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45966.428509953701</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45966.428509953701</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45966.428509953701</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45966.428509953701</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45966.428509953701</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45966.428509953701</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45966.428509953701</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45966.428509953701</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45966.428509953701</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45966.428509953701</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45966.428509953701</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45966.428509953701</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45966.428509953701</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45966.428509953701</v>
      </c>
      <c r="H92" s="135"/>
      <c r="I92" s="133" t="str">
        <f>IFERROR(VLOOKUP(D92,DB!A:F,6,0),"")</f>
        <v/>
      </c>
      <c r="J92" s="133" t="str">
        <f>IFERROR(VLOOKUP(D92,DB!A:G,7,0),"")</f>
        <v/>
      </c>
      <c r="K92" s="137"/>
      <c r="L92" s="138" t="str">
        <f>IFERROR(VLOOKUP(D92,DB!A:I,9,0),"")</f>
        <v/>
      </c>
    </row>
    <row r="93" spans="1:12" ht="15" customHeight="1">
      <c r="A93" s="144"/>
      <c r="B93" s="145" t="str">
        <f>IFERROR(VLOOKUP(D93,DB!A:K,11,0),"")</f>
        <v/>
      </c>
      <c r="C93" s="145"/>
      <c r="D93" s="145"/>
      <c r="E93" s="146"/>
      <c r="F93" s="147"/>
      <c r="G93" s="148">
        <f ca="1">IFERROR(NOW()-F93,"")</f>
        <v>45966.428509953701</v>
      </c>
      <c r="H93" s="147"/>
      <c r="I93" s="145" t="str">
        <f>IFERROR(VLOOKUP(D93,DB!A:F,6,0),"")</f>
        <v/>
      </c>
      <c r="J93" s="145" t="str">
        <f>IFERROR(VLOOKUP(D93,DB!A:G,7,0),"")</f>
        <v/>
      </c>
      <c r="K93" s="149"/>
      <c r="L93" s="150" t="str">
        <f>IFERROR(VLOOKUP(D93,DB!A:I,9,0),"")</f>
        <v/>
      </c>
    </row>
  </sheetData>
  <customSheetViews>
    <customSheetView guid="{F6042A99-DD27-4453-835D-0834D95730CC}" filter="1" showAutoFilter="1">
      <pageMargins left="0" right="0" top="0" bottom="0" header="0" footer="0"/>
      <autoFilter ref="B1:M1" xr:uid="{ECC527BC-A5D3-4919-A4F6-0175774F25B1}"/>
    </customSheetView>
  </customSheetViews>
  <dataValidations count="2">
    <dataValidation allowBlank="1" showInputMessage="1" showErrorMessage="1" sqref="E1" xr:uid="{5DBA255D-CDD9-49FB-AD3C-AF70AB4EE696}"/>
    <dataValidation type="list" allowBlank="1" showInputMessage="1" showErrorMessage="1" sqref="E2:E9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0"/>
  <sheetViews>
    <sheetView tabSelected="1"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141.42867210648546</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39107</v>
      </c>
      <c r="B4" s="18" t="str">
        <f>IFERROR(VLOOKUP(D4,DB!A:K,11,0),"")</f>
        <v>R2</v>
      </c>
      <c r="C4" s="18">
        <v>1</v>
      </c>
      <c r="D4" s="18" t="s">
        <v>27532</v>
      </c>
      <c r="E4" s="113" t="s">
        <v>39102</v>
      </c>
      <c r="F4" s="114">
        <v>45958.742083333331</v>
      </c>
      <c r="G4" s="115">
        <f ca="1">IFERROR(NOW()-F4,"-")</f>
        <v>7.6864267361161183</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39109</v>
      </c>
      <c r="B5" s="18" t="str">
        <f>IFERROR(VLOOKUP(D5,DB!A:K,11,0),"")</f>
        <v>R2</v>
      </c>
      <c r="C5" s="18">
        <v>3</v>
      </c>
      <c r="D5" s="18" t="s">
        <v>26182</v>
      </c>
      <c r="E5" s="113" t="s">
        <v>39110</v>
      </c>
      <c r="F5" s="114">
        <v>45966.302268518521</v>
      </c>
      <c r="G5" s="115">
        <f ca="1">IFERROR(NOW()-F5,"-")</f>
        <v>0.12624143518041819</v>
      </c>
      <c r="H5" s="114">
        <v>45966.284212962964</v>
      </c>
      <c r="I5" s="18" t="str">
        <f>IFERROR(VLOOKUP(D5,DB!A:F,6,0),"")</f>
        <v>SCECO</v>
      </c>
      <c r="J5" s="18" t="str">
        <f>IFERROR(VLOOKUP(D5,DB!A:G,7,0),"")</f>
        <v>Vandalized</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39112</v>
      </c>
      <c r="B6" s="18" t="str">
        <f>IFERROR(VLOOKUP(D6,DB!A:K,11,0),"")</f>
        <v>R2</v>
      </c>
      <c r="C6" s="18">
        <v>1</v>
      </c>
      <c r="D6" s="19" t="s">
        <v>22806</v>
      </c>
      <c r="E6" s="113" t="s">
        <v>39021</v>
      </c>
      <c r="F6" s="114">
        <v>45966.411296296297</v>
      </c>
      <c r="G6" s="115">
        <f ca="1">IFERROR(NOW()-F6,"-")</f>
        <v>1.7213657403772231E-2</v>
      </c>
      <c r="H6" s="114">
        <v>45966.406458333331</v>
      </c>
      <c r="I6" s="18" t="str">
        <f>IFERROR(VLOOKUP(D6,DB!A:F,6,0),"")</f>
        <v>SCECO</v>
      </c>
      <c r="J6" s="18" t="str">
        <f>IFERROR(VLOOKUP(D6,DB!A:G,7,0),"")</f>
        <v>Vandalized</v>
      </c>
      <c r="K6" s="19" t="s">
        <v>39113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45966.428509953701</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45966.428509953701</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45966.428510069447</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45966.428510069447</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45966.428510069447</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45966.428510069447</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45966.428510069447</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45966.428510069447</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45966.428510069447</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45966.428510069447</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45966.428510069447</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45966.428510069447</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45966.428510069447</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45966.428510069447</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45966.428510069447</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45966.428510069447</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45966.428510069447</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45966.428510069447</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45966.428510069447</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45966.428510069447</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45966.428510069447</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45966.428510069447</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45966.428510069447</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45966.428510069447</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45966.428510069447</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45966.428510069447</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45966.428510069447</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45966.428510069447</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45966.428510069447</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45966.428510069447</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45966.428510069447</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45966.428510069447</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45966.428510069447</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45966.428510069447</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45966.428510069447</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45966.428510069447</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45966.428510069447</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45966.428510069447</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45966.428510069447</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45966.428510069447</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45966.428510069447</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45966.428510069447</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45966.428510069447</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45966.428510069447</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45966.428510069447</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45966.428510069447</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45966.428510069447</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45966.428510069447</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45966.428510069447</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45966.428510069447</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45966.428510069447</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45966.428510069447</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45966.428510069447</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45966.428510069447</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45966.428510069447</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45966.428510069447</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45966.428510069447</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45966.428510069447</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45966.428510069447</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45966.428510069447</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45966.428510069447</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45966.428510069447</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45966.428510069447</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45966.428510069447</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45966.428510069447</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45966.428510069447</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45966.428510069447</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45966.428510069447</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45966.428510069447</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45966.428510069447</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45966.428510069447</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45966.428510069447</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45966.428510069447</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45966.428510069447</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45966.428510069447</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45966.428510069447</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45966.428510069447</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45966.428510069447</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45966.428510069447</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45966.428510069447</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45966.428510069447</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45966.428510069447</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45966.428510069447</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45966.428510069447</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45966.428510069447</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45966.428510069447</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45966.428510069447</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45966.428510069447</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45966.428510069447</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45966.428510069447</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45966.428510069447</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45966.428510069447</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45966.428510069447</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45966.428510069447</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45966.428510069447</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45966.428510069447</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45966.428510069447</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45966.428510069447</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45966.428510069447</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45966.428510069447</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45966.428510069447</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45966.428510069447</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45966.428510069447</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60"/>
      <c r="B110" s="161" t="str">
        <f>IFERROR(VLOOKUP(D110,DB!A:K,11,0),"")</f>
        <v/>
      </c>
      <c r="C110" s="161"/>
      <c r="D110" s="161"/>
      <c r="E110" s="162"/>
      <c r="F110" s="163"/>
      <c r="G110" s="164">
        <f ca="1">IFERROR(NOW()-F110,"-")</f>
        <v>45966.428510069447</v>
      </c>
      <c r="H110" s="163"/>
      <c r="I110" s="161" t="str">
        <f>IFERROR(VLOOKUP(D110,DB!A:F,6,0),"")</f>
        <v/>
      </c>
      <c r="J110" s="161" t="str">
        <f>IFERROR(VLOOKUP(D110,DB!A:G,7,0),"")</f>
        <v/>
      </c>
      <c r="K110" s="165"/>
      <c r="L110" s="161" t="str">
        <f>IFERROR(VLOOKUP(D110,DB!A:I,9,0),"")</f>
        <v/>
      </c>
      <c r="M110" s="161"/>
      <c r="N110" s="161"/>
      <c r="O110" s="161"/>
      <c r="P110" s="161"/>
      <c r="Q110" s="161"/>
      <c r="R110" s="161"/>
      <c r="S110" s="161"/>
      <c r="T110" s="161"/>
      <c r="U110" s="161"/>
      <c r="V110" s="161"/>
      <c r="W110" s="161"/>
      <c r="X110" s="161"/>
      <c r="Y110" s="161"/>
      <c r="Z110" s="161"/>
      <c r="AA110" s="161"/>
      <c r="AB110" s="161"/>
      <c r="AC110" s="161"/>
      <c r="AD110" s="161"/>
      <c r="AE110" s="161"/>
      <c r="AF110" s="161"/>
      <c r="AG110" s="161"/>
      <c r="AH110" s="161"/>
      <c r="AI110" s="161"/>
      <c r="AJ110" s="161"/>
      <c r="AK110" s="161"/>
      <c r="AL110" s="161"/>
      <c r="AM110" s="161"/>
      <c r="AN110" s="161"/>
      <c r="AO110" s="161"/>
      <c r="AP110" s="161"/>
      <c r="AQ110" s="161"/>
      <c r="AR110" s="161"/>
      <c r="AS110" s="161"/>
      <c r="AT110" s="161"/>
      <c r="AU110" s="161"/>
      <c r="AV110" s="161"/>
      <c r="AW110" s="161"/>
      <c r="AX110" s="161"/>
      <c r="AY110" s="161"/>
      <c r="AZ110" s="161"/>
      <c r="BA110" s="161"/>
      <c r="BB110" s="161"/>
      <c r="BC110" s="161"/>
      <c r="BD110" s="161"/>
      <c r="BE110" s="161"/>
      <c r="BF110" s="161"/>
      <c r="BG110" s="161"/>
      <c r="BH110" s="161"/>
      <c r="BI110" s="161"/>
      <c r="BJ110" s="161"/>
      <c r="BK110" s="161"/>
      <c r="BL110" s="161"/>
      <c r="BM110" s="161"/>
      <c r="BN110" s="161"/>
      <c r="BO110" s="161"/>
      <c r="BP110" s="161"/>
      <c r="BQ110" s="161"/>
      <c r="BR110" s="161"/>
      <c r="BS110" s="161"/>
      <c r="BT110" s="161"/>
      <c r="BU110" s="161"/>
      <c r="BV110" s="161"/>
      <c r="BW110" s="161"/>
      <c r="BX110" s="161"/>
      <c r="BY110" s="161"/>
      <c r="BZ110" s="161"/>
      <c r="CA110" s="161"/>
      <c r="CB110" s="161"/>
      <c r="CC110" s="161"/>
      <c r="CD110" s="161"/>
      <c r="CE110" s="161"/>
      <c r="CF110" s="161"/>
      <c r="CG110" s="161"/>
      <c r="CH110" s="161"/>
      <c r="CI110" s="161"/>
      <c r="CJ110" s="166"/>
    </row>
  </sheetData>
  <dataValidations count="2">
    <dataValidation allowBlank="1" showInputMessage="1" showErrorMessage="1" sqref="E1" xr:uid="{4D935161-CDD3-4592-B877-3FB59C99E142}"/>
    <dataValidation type="list" allowBlank="1" showInputMessage="1" showErrorMessage="1" sqref="E3:E11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39114</v>
      </c>
      <c r="B2" s="62" t="str">
        <f>IFERROR(VLOOKUP(D2,DB!A:K,11,0),"")</f>
        <v>R3</v>
      </c>
      <c r="C2" s="18">
        <v>3</v>
      </c>
      <c r="D2" s="62" t="s">
        <v>24942</v>
      </c>
      <c r="E2" s="18" t="s">
        <v>39021</v>
      </c>
      <c r="F2" s="20">
        <v>45966.364872685182</v>
      </c>
      <c r="G2" s="21">
        <f t="shared" ref="G2:G26" ca="1" si="0">IFERROR(NOW()-F2,"-")</f>
        <v>6.3637384264438879E-2</v>
      </c>
      <c r="H2" s="22">
        <v>45966.359317129631</v>
      </c>
      <c r="I2" s="19" t="str">
        <f>IFERROR(VLOOKUP(D2,DB!A:F,6,0),"")</f>
        <v>SCECO</v>
      </c>
      <c r="J2" s="18" t="str">
        <f>IFERROR(VLOOKUP(D2,DB!A:G,7,0),"")</f>
        <v>Vandalized</v>
      </c>
      <c r="K2" s="46" t="s">
        <v>39115</v>
      </c>
      <c r="L2" s="23" t="str">
        <f>IFERROR(VLOOKUP(D2,DB!A:I,9,0),"")</f>
        <v>Latis</v>
      </c>
    </row>
    <row r="3" spans="1:13" ht="15" customHeight="1">
      <c r="A3" s="19"/>
      <c r="B3" s="62" t="str">
        <f>IFERROR(VLOOKUP(D3,DB!A:K,11,0),"")</f>
        <v/>
      </c>
      <c r="C3" s="18"/>
      <c r="D3"/>
      <c r="E3" s="18"/>
      <c r="F3" s="20"/>
      <c r="G3" s="21">
        <f t="shared" ca="1" si="0"/>
        <v>45966.428510069447</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45966.428510069447</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45966.428510069447</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45966.428510069447</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45966.428510069447</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45966.428510069447</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45966.428510069447</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45966.428510069447</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45966.428510069447</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45966.428510069447</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45966.428510069447</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45966.428510069447</v>
      </c>
      <c r="H14" s="22" t="s">
        <v>39116</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45966.428510069447</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45966.428510069447</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45966.428510069447</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45966.428510069447</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45966.428510069447</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45966.428510069447</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45966.428510069447</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45966.428510069447</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45966.428510069447</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45966.428510069447</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45966.428510069447</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45966.428510069447</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45966.428510069447</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45966.428510069447</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45966.428510069447</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45966.428510069447</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45966.428510069447</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45966.428510069447</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45966.428510069447</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45966.428510069447</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45966.428510069447</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45966.428510069447</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45966.428510069447</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45966.428510069447</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45966.428510069447</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45966.428510069447</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45966.428510069447</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45966.428510069447</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45966.428510069447</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45966.428510069447</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45966.428510069447</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45966.428510069447</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45966.428510069447</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45966.428510069447</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45966.428510069447</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45966.428510069447</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45966.428510069447</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45966.428510069447</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45966.428510069447</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45966.428510069447</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45966.428510069447</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45966.428510069447</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45966.428510069447</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45966.428510069447</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45966.428510069447</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45966.428510069447</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45966.428510069447</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45966.428510069447</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45966.428510069447</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45966.428510069447</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45966.428510069447</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45966.428510069447</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45966.428510069447</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45966.428510069447</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45966.428510069447</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45966.428510069447</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45966.428510069447</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45966.428510069447</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45966.428510069447</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45966.428510069447</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45966.428510069447</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45966.428510069447</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45966.428510069447</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45966.428510069447</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45966.428510069447</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45966.428510069447</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45966.428510069447</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45966.428510069447</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45966.428510069447</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45966.428510069447</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45966.428510069447</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45966.428510069447</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45966.428510069447</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45966.428510069447</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45966.428510069447</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45966.428510069447</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45966.428510069447</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45966.428510069447</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45966.428510069447</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45966.428510069447</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45966.428510069447</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45966.428510069447</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45966.428510069447</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45966.428510069447</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45966.428510069447</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45966.428510069447</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45966.428510069447</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45966.428510069447</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45966.428510069447</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45966.428510069447</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45966.428510069447</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45966.428510069447</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45966.428510069447</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45966.428510069447</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45966.428510069447</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45966.428510069447</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45966.428510069447</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45966.428510069447</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45966.428510069447</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45966.428510069447</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45966.428510069447</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45966.428510069447</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45966.428510069447</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45966.428510069447</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45966.428510069447</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45966.428510069447</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45966.428510069447</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45966.428510069447</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45966.428510069447</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45966.428510069447</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45966.428510069447</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45966.428510069447</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45966.428510069447</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45966.428510069447</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45966.428510069447</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45966.428510069447</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45966.428510069447</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45966.428510069447</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45966.428510069447</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45966.428510069447</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45966.428510069447</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45966.428510069447</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45966.428510069447</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45966.428510069447</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45966.428510069447</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45966.428510069447</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45966.428510069447</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45966.428510069447</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45966.428510069447</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45966.428510069447</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45966.428510069447</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45966.428510069447</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45966.428510069447</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45966.428510069447</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45966.428510069447</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45966.428510069447</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45966.428510069447</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45966.428510069447</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45966.428510069447</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45966.428510069447</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45966.428510069447</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45966.428510069447</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45966.428510069447</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45966.428510069447</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45966.428510069447</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45966.428510069447</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45966.428510069447</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45966.428510069447</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45966.428510069447</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45966.428510069447</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45966.428510069447</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45966.428510069447</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45966.428510069447</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45966.428510069447</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45966.428510069447</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45966.428510069447</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45966.428510069447</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45966.428510069447</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45966.428510069447</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45966.428510069447</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45966.428510069447</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45966.428510069447</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45966.428510069447</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45966.428510069447</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45966.428510069447</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45966.428510069447</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45966.428510069447</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45966.428510069447</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45966.428510069447</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45966.428510069447</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45966.428510069447</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45966.428510069447</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45966.428510069447</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45966.428510069447</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45966.428510069447</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45966.428510069447</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45966.428510069447</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45966.428510069447</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45966.428510069447</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45966.428510069447</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45966.428510069447</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45966.428510069447</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45966.428510069447</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45966.428510069447</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45966.428510069447</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45966.428510069447</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45966.428510069447</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45966.428510069447</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45966.428510069447</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45966.428510069447</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45966.428510069447</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45966.428510069447</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45966.428510069447</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45966.428510069447</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45966.428510069447</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45966.428510069447</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45966.428510069447</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45966.428510069447</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45966.428510069447</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45966.428510069447</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45966.428510069447</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45966.428510069447</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45966.428510069447</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45966.428510069447</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45966.428510069447</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45966.428510069447</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45966.428510069447</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45966.428510069447</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45966.428510069447</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45966.428510069447</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45966.428510069447</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45966.428510069447</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45966.428510069447</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45966.428510069447</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45966.428510069447</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45966.428510069447</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45966.428510069447</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45966.428510069447</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45966.428510069447</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45966.428510069447</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45966.428510069447</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45966.428510069447</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45966.428510069447</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45966.428510069447</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45966.428510069447</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45966.428510069447</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45966.428510069447</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45966.428510069447</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45966.428510069447</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45966.428510069447</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45966.428510069447</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45966.428510069447</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45966.428510069447</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45966.428510069447</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45966.428510069447</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45966.428510069447</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45966.428510069447</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45966.428510069447</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45966.428510069447</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45966.428510069447</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45966.428510069447</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45966.428510069447</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45966.428510069447</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45966.428510069447</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45966.428510069447</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45966.428510069447</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45966.428510069447</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45966.428510069447</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45966.428510069447</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45966.428510069447</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45966.428510069447</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45966.428510069447</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45966.428510069447</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45966.428510069447</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45966.428510069447</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45966.428510069447</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45966.428510069447</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45966.428510069447</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45966.428510069447</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45966.428510069447</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45966.428510069447</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45966.428510069447</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45966.428510069447</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45966.428510069447</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45966.428510069447</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45966.428510069447</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45966.428510069447</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45966.428510069447</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45966.428510069447</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45966.428510069447</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45966.428510069447</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45966.428510069447</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45966.428510069447</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45966.428510069447</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45966.428510069447</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45966.428510069447</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45966.428510069447</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45966.428510069447</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45966.428510069447</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45966.428510069447</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45966.428510069447</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45966.428510069447</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45966.428510069447</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45966.428510069447</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45966.428510069447</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45966.428510069447</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45966.428510069447</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45966.428510069447</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45966.428510069447</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45966.428510069447</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45966.428510069447</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45966.428510069447</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45966.428510069447</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45966.428510069447</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45966.428510069447</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45966.428510069447</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45966.428510069447</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45966.428510069447</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45966.428510069447</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45966.428510069447</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45966.428510069447</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45966.428510069447</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45966.428510069447</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45966.428510069447</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45966.428510069447</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45966.428510069447</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45966.428510069447</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45966.428510069447</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45966.428510069447</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45966.428510069447</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45966.428510069447</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45966.428510069447</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45966.428510069447</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45966.428510069447</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45966.428510069447</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45966.428510069447</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45966.428510069447</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45966.428510069447</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45966.428510069447</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45966.428510069447</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45966.428510069447</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45966.428510069447</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45966.428510069447</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45966.428510069447</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45966.428510069447</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45966.428510069447</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45966.428510069447</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45966.428510069447</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45966.428510069447</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45966.428510069447</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45966.428510069447</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45966.428510069447</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45966.428510069447</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45966.428510069447</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45966.428510069447</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45966.428510069447</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45966.428510069447</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45966.428510069447</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45966.428510069447</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45966.428510069447</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45966.428510069447</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45966.428510069447</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45966.428510069447</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45966.428510069447</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45966.428510069447</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45966.428510069447</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45966.428510069447</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45966.428510069447</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45966.428510069447</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45966.428510069447</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45966.428510069447</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45966.428510069447</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45966.428510069447</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45966.428510069447</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45966.428510069447</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45966.428510069447</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45966.428510069447</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45966.428510069447</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45966.428510069447</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45966.428510069447</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45966.428510069447</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45966.428510069447</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45966.428510069447</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45966.428510069447</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45966.428510069447</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45966.428510069447</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45966.428510069447</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45966.428510069447</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45966.428510069447</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45966.428510069447</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45966.428510069447</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45966.428510069447</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45966.428510069447</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45966.428510069447</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45966.428510069447</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45966.428510069447</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45966.428510069447</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45966.428510069447</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45966.428510069447</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45966.428510069447</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45966.428510069447</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45966.428510069447</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45966.428510069447</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45966.428510069447</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45966.428510069447</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45966.428510069447</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45966.428510069447</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45966.428510069447</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45966.428510069447</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45966.428510069447</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45966.428510069447</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45966.428510069447</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45966.428510069447</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45966.428510069447</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45966.428510069447</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45966.428510069447</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45966.428510069447</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45966.428510069447</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45966.428510069447</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45966.428510069447</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45966.428510069447</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45966.428510069447</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45966.428510069447</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45966.428510069447</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45966.428510069447</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45966.428510069447</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45966.428510069447</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45966.428510069447</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45966.428510069447</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45966.428510069447</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45966.428510069447</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45966.428510069447</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45966.428510069447</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45966.428510069447</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45966.428510069447</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45966.428510069447</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45966.428510069447</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45966.428510069447</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45966.428510069447</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45966.428510069447</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45966.428510069447</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45966.428510069447</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45966.428510069447</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45966.428510069447</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45966.428510069447</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45966.428510069447</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45966.428510069447</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45966.428510069447</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45966.428510069447</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45966.428510069447</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45966.428510069447</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45966.428510069447</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45966.428510069447</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45966.428510069447</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45966.428510069447</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45966.428510069447</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45966.428510069447</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45966.428510069447</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45966.428510069447</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45966.428510069447</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45966.428510069447</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45966.428510069447</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45966.428510069447</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45966.428510069447</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45966.428510069447</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45966.428510069447</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45966.428510069447</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45966.428510069447</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45966.428510069447</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45966.428510069447</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45966.428510069447</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45966.428510069447</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45966.428510069447</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45966.428510069447</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45966.428510069447</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45966.428510069447</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45966.428510069447</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45966.428510069447</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45966.428510069447</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45966.428510069447</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45966.428510069447</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45966.428510069447</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45966.428510069447</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45966.428510069447</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45966.428510069447</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45966.428510069447</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45966.428510069447</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45966.428510069447</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45966.428510069447</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45966.428510069447</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45966.428510069447</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45966.428510069447</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45966.428510069447</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45966.428510069447</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45966.428510069447</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45966.428510069447</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45966.428510069447</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45966.428510069447</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45966.428510069447</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45966.428510069447</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45966.428510069447</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45966.428510069447</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45966.428510069447</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45966.428510069447</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45966.428510069447</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45966.428510069447</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45966.428510069447</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45966.428510069447</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45966.428510069447</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45966.428510069447</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45966.428510069447</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45966.428510069447</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45966.428510069447</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45966.428510069447</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45966.428510069447</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45966.428510069447</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45966.428510069447</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45966.428510069447</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45966.428510069447</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45966.428510069447</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45966.428510069447</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45966.428510069447</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45966.428510069447</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45966.428510069447</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45966.428510069447</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45966.428510069447</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45966.428510069447</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45966.428510069447</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45966.428510069447</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45966.428510069447</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45966.428510069447</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45966.428510069447</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45966.428510069447</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45966.428510069447</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45966.428510069447</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45966.428510069447</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45966.428510069447</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45966.428510069447</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45966.428510069447</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45966.428510069447</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45966.428510069447</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45966.428510069447</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45966.428510069447</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45966.428510069447</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45966.428510069447</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45966.428510069447</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45966.428510069447</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45966.428510069447</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45966.428510069447</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45966.428510069447</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45966.428510069447</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45966.428510069447</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45966.428510069447</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45966.428510069447</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45966.428510069447</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45966.428510069447</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45966.428510069447</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45966.428510069447</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45966.428510069447</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45966.428510069447</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45966.428510069447</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45966.428510069447</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45966.428510069447</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45966.428510069447</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45966.428510069447</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45966.428510069447</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45966.428510069447</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45966.428510069447</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45966.428510069447</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45966.428510069447</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45966.428510069447</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45966.428510069447</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45966.428510069447</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45966.428510069447</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45966.428510069447</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45966.428510069447</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45966.428510069447</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45966.428510069447</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45966.428510069447</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45966.428510069447</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45966.428510069447</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45966.428510069447</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45966.428510069447</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45966.428510069447</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45966.428510069447</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45966.428510069447</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45966.428510069447</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45966.428510069447</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45966.428510069447</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45966.428510069447</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45966.428510069447</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45966.428510069447</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45966.428510069447</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45966.428510069447</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45966.428510069447</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45966.428510069447</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45966.428510069447</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45966.428510069447</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45966.428510069447</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45966.428510069447</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45966.428510069447</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45966.428510069447</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45966.428510069447</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45966.428510069447</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45966.428510069447</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45966.428510069447</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45966.428510069447</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45966.428510069447</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45966.428510069447</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45966.428510069447</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45966.428510069447</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45966.428510069447</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45966.428510069447</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45966.428510069447</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45966.428510069447</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45966.428510069447</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45966.428510069447</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45966.428510069447</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45966.428510069447</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45966.428510069447</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45966.428510069447</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45966.428510069447</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45966.428510069447</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45966.428510069447</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45966.428510069447</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45966.428510069447</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45966.428510069447</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45966.428510069447</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45966.428510069447</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45966.428510069447</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45966.428510069447</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45966.428510069447</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45966.428510069447</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45966.428510069447</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45966.428510069447</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45966.428510069447</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45966.428510069447</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45966.428510069447</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45966.428510069447</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45966.428510069447</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45966.428510069447</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45966.428510069447</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45966.428510069447</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45966.428510069447</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45966.428510069447</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45966.428510069447</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45966.428510069447</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45966.428510069447</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45966.428510069447</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45966.428510069447</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45966.428510069447</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45966.428510069447</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45966.428510069447</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45966.428510069447</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45966.428510069447</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45966.428510069447</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45966.428510069447</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45966.428510069447</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45966.428510069447</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45966.428510069447</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45966.428510069447</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45966.428510069447</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45966.428510069447</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45966.428510069447</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45966.428510069447</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45966.428510069447</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45966.428510069447</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45966.428510069447</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45966.428510069447</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45966.428510069447</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45966.428510069447</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45966.428510069447</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45966.428510069447</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45966.428510069447</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45966.428510069447</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45966.428510069447</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45966.428510069447</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45966.428510069447</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45966.428510069447</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45966.428510069447</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45966.428510069447</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45966.428510069447</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45966.428510069447</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45966.428510069447</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45966.428510069447</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45966.428510069447</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45966.428510069447</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45966.428510069447</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45966.428510069447</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45966.428510069447</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45966.428510069447</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45966.428510069447</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45966.428510069447</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45966.428510069447</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45966.428510069447</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45966.428510069447</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45966.428510069447</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45966.428510069447</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45966.428510069447</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45966.428510069447</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45966.428510069447</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45966.428510069447</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45966.428510069447</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45966.428510069447</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45966.428510069447</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45966.428510069447</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45966.428510069447</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45966.428510069447</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45966.428510069447</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45966.428510069447</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45966.428510069447</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45966.428510069447</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45966.428510069447</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45966.428510069447</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45966.428510069447</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45966.428510069447</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45966.428510069447</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45966.428510069447</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45966.428510069447</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45966.428510069447</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45966.428510069447</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45966.428510300924</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45966.428510300924</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45966.428510300924</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45966.428510300924</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45966.428510300924</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45966.428510300924</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45966.428510300924</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45966.428510300924</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45966.428510300924</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45966.428510300924</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45966.428510300924</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45966.428510300924</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45966.428510300924</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45966.428510300924</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45966.428510300924</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45966.428510300924</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45966.428510300924</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45966.428510300924</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45966.428510300924</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45966.428510300924</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45966.428510300924</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45966.428510300924</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45966.428510300924</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45966.428510300924</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45966.428510300924</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45966.428510300924</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45966.428510300924</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45966.428510300924</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45966.428510300924</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45966.428510300924</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45966.428510300924</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45966.428510300924</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45966.428510300924</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45966.428510300924</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45966.428510300924</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45966.428510300924</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45966.428510300924</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45966.428510300924</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45966.428510300924</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45966.428510300924</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45966.428510300924</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45966.428510300924</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45966.428510300924</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45966.428510300924</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45966.428510300924</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45966.428510300924</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45966.428510300924</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45966.428510300924</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45966.428510300924</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45966.428510300924</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45966.428510300924</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45966.428510300924</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45966.428510300924</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45966.428510300924</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45966.428510300924</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45966.428510300924</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45966.428510300924</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45966.428510300924</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45966.428510300924</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45966.428510300924</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45966.428510300924</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45966.428510300924</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45966.428510300924</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45966.428510300924</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45966.428510300924</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45966.428510300924</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45966.428510300924</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45966.428510300924</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45966.428510300924</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45966.428510300924</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45966.428510300924</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45966.428510300924</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45966.428510300924</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45966.428510300924</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45966.428510300924</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45966.428510300924</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45966.428510300924</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45966.428510300924</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45966.428510300924</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45966.428510300924</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45966.428510300924</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45966.428510300924</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45966.428510300924</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45966.428510300924</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45966.428510300924</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45966.428510300924</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45966.428510300924</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45966.428510300924</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45966.428510300924</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45966.428510300924</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45966.428510300924</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45966.428510300924</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45966.428510300924</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45966.428510300924</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45966.428510300924</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45966.428510300924</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45966.428510300924</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45966.428510300924</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45966.428510300924</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45966.428510300924</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45966.428510300924</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45966.428510300924</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45966.428510300924</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45966.428510300924</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45966.428510300924</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45966.428510300924</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45966.428510300924</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45966.428510300924</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45966.428510300924</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45966.428510300924</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45966.428510300924</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45966.428510300924</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45966.428510300924</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45966.428510300924</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45966.428510300924</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45966.428510300924</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45966.428510300924</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45966.428510300924</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45966.428510300924</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45966.428510300924</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45966.428510300924</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45966.428510300924</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45966.428510300924</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45966.428510300924</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45966.428510300924</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45966.428510300924</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45966.428510300924</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45966.428510300924</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45966.428510300924</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45966.428510300924</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45966.428510300924</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45966.428510300924</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45966.428510300924</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45966.428510300924</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45966.428510300924</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45966.428510300924</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45966.428510300924</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45966.428510300924</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45966.428510300924</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45966.428510300924</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45966.428510300924</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45966.428510300924</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45966.428510300924</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45966.428510300924</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45966.428510300924</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45966.428510300924</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45966.428510300924</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45966.428510300924</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45966.428510300924</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45966.428510300924</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45966.428510300924</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45966.428510300924</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45966.428510300924</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45966.428510300924</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45966.428510300924</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45966.428510300924</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45966.428510300924</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45966.428510300924</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45966.428510300924</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45966.428510300924</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45966.428510300924</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45966.428510300924</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45966.428510300924</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45966.428510300924</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45966.428510300924</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45966.428510300924</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45966.428510300924</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45966.428510300924</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45966.428510300924</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45966.428510300924</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45966.428510300924</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45966.428510300924</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45966.428510300924</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45966.428510300924</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45966.428510300924</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45966.428510300924</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45966.428510300924</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45966.428510300924</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45966.428510300924</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45966.428510300924</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45966.428510300924</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45966.428510300924</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45966.428510300924</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45966.428510300924</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45966.428510300924</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45966.428510300924</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45966.428510300924</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45966.428510300924</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45966.428510300924</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45966.428510300924</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45966.428510300924</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45966.428510300924</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45966.428510300924</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45966.428510300924</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45966.428510300924</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45966.428510300924</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45966.428510300924</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45966.428510300924</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45966.428510300924</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45966.428510300924</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45966.428510300924</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45966.428510300924</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45966.428510300924</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45966.428510300924</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45966.428510300924</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45966.428510300924</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45966.428510300924</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45966.428510300924</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45966.428510300924</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45966.428510300924</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45966.428510300924</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45966.428510300924</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45966.428510300924</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45966.428510300924</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45966.428510300924</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45966.428510300924</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45966.428510300924</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45966.428510300924</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45966.428510300924</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45966.428510300924</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45966.428510300924</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45966.428510300924</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45966.428510300924</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45966.428510300924</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45966.428510300924</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45966.428510300924</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45966.428510300924</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45966.428510300924</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45966.428510300924</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45966.428510300924</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45966.428510300924</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45966.428510300924</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45966.428510300924</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45966.428510300924</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45966.428510300924</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45966.428510300924</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45966.428510300924</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45966.428510300924</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45966.428510300924</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45966.428510300924</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45966.428510300924</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45966.428510300924</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45966.428510300924</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45966.428510300924</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45966.428510300924</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45966.428510300924</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45966.428510300924</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45966.428510300924</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45966.428510300924</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45966.428510300924</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45966.428510300924</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45966.428510300924</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45966.428510300924</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45966.428510300924</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45966.428510300924</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45966.428510300924</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45966.428510300924</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45966.428510300924</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45966.428510300924</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45966.428510300924</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45966.428510300924</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45966.428510300924</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45966.428510300924</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45966.428510300924</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45966.428510300924</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45966.428510300924</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45966.428510300924</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45966.428510300924</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45966.428510300924</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45966.428510300924</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45966.428510300924</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45966.428510300924</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45966.428510300924</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45966.428510300924</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45966.428510300924</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45966.428510300924</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45966.428510300924</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45966.428510300924</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45966.428510300924</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45966.428510300924</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45966.428510300924</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45966.428510300924</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45966.428510300924</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45966.428510300924</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45966.428510300924</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45966.428510300924</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45966.428510300924</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45966.428510300924</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45966.428510300924</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45966.428510300924</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45966.428510300924</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45966.428510300924</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45966.428510300924</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45966.428510300924</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45966.428510300924</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45966.428510300924</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45966.428510300924</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45966.428510300924</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45966.428510300924</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45966.428510300924</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45966.428510300924</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45966.428510300924</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45966.428510300924</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45966.428510300924</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45966.428510300924</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45966.428510300924</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45966.428510300924</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45966.428510300924</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45966.428510300924</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45966.428510300924</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45966.428510300924</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45966.428510300924</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45966.428510300924</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45966.428510300924</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45966.428510300924</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45966.428510300924</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45966.428510300924</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45966.428510300924</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45966.428510300924</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45966.428510300924</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45966.428510300924</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45966.428510300924</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45966.428510300924</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45966.428510300924</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45966.428510300924</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45966.428510300924</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45966.428510300924</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45966.428510300924</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45966.428510300924</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45966.428510300924</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45966.428510300924</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45966.428510300924</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45966.428510300924</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45966.428510300924</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45966.428510300924</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45966.428510300924</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45966.428510300924</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45966.428510300924</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45966.428510300924</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45966.428510300924</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45966.428510300924</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45966.428510300924</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45966.428510300924</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45966.428510300924</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45966.428510300924</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45966.428510300924</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45966.428510300924</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45966.428510300924</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45966.428510300924</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45966.428510300924</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4"/>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39117</v>
      </c>
      <c r="B2" s="93" t="str">
        <f>IFERROR(VLOOKUP(D2,DB!A:K,11,0),"")</f>
        <v>R4</v>
      </c>
      <c r="C2" s="96">
        <v>1</v>
      </c>
      <c r="D2" s="93" t="s">
        <v>35092</v>
      </c>
      <c r="E2" s="97" t="s">
        <v>39021</v>
      </c>
      <c r="F2" s="98">
        <v>45703.480717592596</v>
      </c>
      <c r="G2" s="99">
        <f ca="1">IFERROR(NOW()-F2,"")</f>
        <v>262.94779247685074</v>
      </c>
      <c r="H2" s="98">
        <v>45703.474768518521</v>
      </c>
      <c r="I2" s="98" t="str">
        <f>IFERROR(VLOOKUP(D2,DB!A:F,6,0),"")</f>
        <v>SCECO</v>
      </c>
      <c r="J2" s="98" t="str">
        <f>IFERROR(VLOOKUP(D2,DB!A:G,7,0),"")</f>
        <v>Dead</v>
      </c>
      <c r="K2" s="100" t="s">
        <v>39118</v>
      </c>
      <c r="L2" s="93" t="str">
        <f>IFERROR(VLOOKUP(D2,DB!A:I,9,0),"")</f>
        <v>Latis</v>
      </c>
    </row>
    <row r="3" spans="1:16" ht="15" customHeight="1">
      <c r="A3" s="118" t="s">
        <v>39119</v>
      </c>
      <c r="B3" s="118" t="str">
        <f>IFERROR(VLOOKUP(D3,DB!A:K,11,0),"")</f>
        <v>R4</v>
      </c>
      <c r="C3" s="119">
        <v>1</v>
      </c>
      <c r="D3" s="93" t="s">
        <v>36120</v>
      </c>
      <c r="E3" s="97" t="s">
        <v>39021</v>
      </c>
      <c r="F3" s="98"/>
      <c r="G3" s="99">
        <f ca="1">IFERROR(NOW()-F3,"")</f>
        <v>45966.428510069447</v>
      </c>
      <c r="H3" s="98">
        <v>45966.313194444447</v>
      </c>
      <c r="I3" s="98" t="str">
        <f>IFERROR(VLOOKUP(D3,DB!A:F,6,0),"")</f>
        <v>SCECO</v>
      </c>
      <c r="J3" s="98" t="str">
        <f>IFERROR(VLOOKUP(D3,DB!A:G,7,0),"")</f>
        <v>Dead</v>
      </c>
      <c r="K3" s="100" t="s">
        <v>39120</v>
      </c>
      <c r="L3" s="93" t="str">
        <f>IFERROR(VLOOKUP(D3,DB!A:I,9,0),"")</f>
        <v>Latis</v>
      </c>
    </row>
    <row r="4" spans="1:16" ht="15" customHeight="1">
      <c r="A4" s="118" t="s">
        <v>39119</v>
      </c>
      <c r="B4" s="118" t="str">
        <f>IFERROR(VLOOKUP(D4,DB!A:K,11,0),"")</f>
        <v>R4</v>
      </c>
      <c r="C4" s="119">
        <v>1</v>
      </c>
      <c r="D4" s="93" t="s">
        <v>35821</v>
      </c>
      <c r="E4" s="97" t="s">
        <v>39021</v>
      </c>
      <c r="F4" s="98"/>
      <c r="G4" s="99">
        <f ca="1">IFERROR(NOW()-F4,"")</f>
        <v>45966.428510069447</v>
      </c>
      <c r="H4" s="98">
        <v>45966.313194444447</v>
      </c>
      <c r="I4" s="98" t="str">
        <f>IFERROR(VLOOKUP(D4,DB!A:F,6,0),"")</f>
        <v>SCECO</v>
      </c>
      <c r="J4" s="98" t="str">
        <f>IFERROR(VLOOKUP(D4,DB!A:G,7,0),"")</f>
        <v>Dead</v>
      </c>
      <c r="K4" s="100" t="s">
        <v>39121</v>
      </c>
      <c r="L4" s="93" t="str">
        <f>IFERROR(VLOOKUP(D4,DB!A:I,9,0),"")</f>
        <v>Latis</v>
      </c>
    </row>
    <row r="5" spans="1:16" ht="15" customHeight="1">
      <c r="A5" s="118"/>
      <c r="B5" s="118" t="str">
        <f>IFERROR(VLOOKUP(D5,DB!A:K,11,0),"")</f>
        <v/>
      </c>
      <c r="C5" s="119"/>
      <c r="D5" s="120"/>
      <c r="E5" s="97"/>
      <c r="F5" s="122"/>
      <c r="G5" s="123">
        <f ca="1">IFERROR(NOW()-F5,"")</f>
        <v>45966.428510069447</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c r="F6" s="122"/>
      <c r="G6" s="123">
        <f ca="1">IFERROR(NOW()-F6,"")</f>
        <v>45966.428510069447</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45966.428510069447</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97"/>
      <c r="F8" s="122"/>
      <c r="G8" s="123">
        <f ca="1">IFERROR(NOW()-F8,"")</f>
        <v>45966.428510069447</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45966.428510069447</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45966.428510069447</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93"/>
      <c r="E11" s="97"/>
      <c r="F11" s="122"/>
      <c r="G11" s="123">
        <f ca="1">IFERROR(NOW()-F11,"")</f>
        <v>45966.428510069447</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45966.428510069447</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45966.428510069447</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97"/>
      <c r="F14" s="122"/>
      <c r="G14" s="123">
        <f ca="1">IFERROR(NOW()-F14,"")</f>
        <v>45966.428510069447</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45966.428510069447</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45966.428510069447</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45966.428510069447</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45966.428510069447</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45966.428510069447</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45966.428510069447</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45966.428510069447</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45966.428510069447</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45966.428510069447</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45966.428510069447</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45966.428510069447</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45966.428510069447</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45966.428510069447</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45966.428510069447</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45966.428510069447</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45966.428510069447</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45966.428510069447</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45966.428510069447</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45966.428510069447</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45966.428510069447</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45966.428510069447</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45966.428510069447</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45966.428510069447</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45966.428510069447</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45966.428510069447</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45966.428510069447</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45966.428510069447</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45966.428510069447</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45966.428510069447</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45966.428510069447</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45966.428510069447</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45966.428510069447</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45966.428510069447</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45966.428510069447</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45966.428510069447</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45966.428510069447</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45966.428510069447</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45966.428510069447</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45966.428510069447</v>
      </c>
      <c r="H53" s="122"/>
      <c r="I53" s="118" t="str">
        <f>IFERROR(VLOOKUP(D53,DB!A:F,6,0),"")</f>
        <v/>
      </c>
      <c r="J53" s="118" t="str">
        <f>IFERROR(VLOOKUP(D53,DB!A:G,7,0),"")</f>
        <v/>
      </c>
      <c r="K53" s="124"/>
      <c r="L53" s="120" t="str">
        <f>IFERROR(VLOOKUP(D53,DB!A:I,9,0),"")</f>
        <v/>
      </c>
    </row>
    <row r="54" spans="1:12" ht="15" customHeight="1">
      <c r="A54" s="125"/>
      <c r="B54" s="125" t="str">
        <f>IFERROR(VLOOKUP(D54,DB!A:K,11,0),"")</f>
        <v/>
      </c>
      <c r="C54" s="126"/>
      <c r="D54" s="127"/>
      <c r="E54" s="128"/>
      <c r="F54" s="129"/>
      <c r="G54" s="130">
        <f ca="1">IFERROR(NOW()-F54,"")</f>
        <v>45966.428510069447</v>
      </c>
      <c r="H54" s="129"/>
      <c r="I54" s="125" t="str">
        <f>IFERROR(VLOOKUP(D54,DB!A:F,6,0),"")</f>
        <v/>
      </c>
      <c r="J54" s="125" t="str">
        <f>IFERROR(VLOOKUP(D54,DB!A:G,7,0),"")</f>
        <v/>
      </c>
      <c r="K54" s="131"/>
      <c r="L54" s="127" t="str">
        <f>IFERROR(VLOOKUP(D54,DB!A:I,9,0),"")</f>
        <v/>
      </c>
    </row>
  </sheetData>
  <dataValidations count="2">
    <dataValidation allowBlank="1" showInputMessage="1" showErrorMessage="1" sqref="E1" xr:uid="{A4F81451-56CC-4543-9497-104C4E44EE4B}"/>
    <dataValidation type="list" allowBlank="1" showInputMessage="1" showErrorMessage="1" sqref="E2:E4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3"/>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3.79687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39122</v>
      </c>
      <c r="B2" s="37" t="str">
        <f>IFERROR(VLOOKUP(D2,DB!A:K,11,0),"")</f>
        <v>R5</v>
      </c>
      <c r="C2" s="37">
        <v>3</v>
      </c>
      <c r="D2" s="117" t="s">
        <v>36011</v>
      </c>
      <c r="E2" s="37" t="s">
        <v>39021</v>
      </c>
      <c r="F2" s="38">
        <v>45891.832060185188</v>
      </c>
      <c r="G2" s="143">
        <f ca="1">IFERROR(NOW()-F2,"")</f>
        <v>74.596449768512684</v>
      </c>
      <c r="H2" s="38">
        <v>45891.790393518517</v>
      </c>
      <c r="I2" s="37" t="str">
        <f>IFERROR(VLOOKUP(D2,DB!A:F,6,0),"")</f>
        <v>Generator-SG</v>
      </c>
      <c r="J2" s="37" t="str">
        <f>IFERROR(VLOOKUP(D2,DB!A:G,7,0),"")</f>
        <v>Vandalized</v>
      </c>
      <c r="K2" s="37" t="s">
        <v>39123</v>
      </c>
      <c r="L2" s="37" t="str">
        <f>IFERROR(VLOOKUP(D2,DB!A:I,9,0),"")</f>
        <v>Latis</v>
      </c>
      <c r="M2" s="116"/>
    </row>
    <row r="3" spans="1:13" ht="30.75">
      <c r="A3" s="37" t="s">
        <v>39124</v>
      </c>
      <c r="B3" s="37" t="str">
        <f>IFERROR(VLOOKUP(D3,DB!A:K,11,0),"")</f>
        <v>R5</v>
      </c>
      <c r="C3" s="37">
        <v>1</v>
      </c>
      <c r="D3" s="37" t="s">
        <v>33268</v>
      </c>
      <c r="E3" s="37" t="s">
        <v>39102</v>
      </c>
      <c r="F3" s="38">
        <v>45926.188877314817</v>
      </c>
      <c r="G3" s="143">
        <f t="shared" ref="G3" ca="1" si="0">IFERROR(NOW()-F3,"")</f>
        <v>40.239632754630293</v>
      </c>
      <c r="H3" s="38">
        <v>45926.158159722225</v>
      </c>
      <c r="I3" s="37" t="str">
        <f>IFERROR(VLOOKUP(D3,DB!A:F,6,0),"")</f>
        <v>SCECO</v>
      </c>
      <c r="J3" s="37" t="str">
        <f>IFERROR(VLOOKUP(D3,DB!A:G,7,0),"")</f>
        <v>Good</v>
      </c>
      <c r="K3" s="37" t="s">
        <v>39125</v>
      </c>
      <c r="L3" s="37" t="str">
        <f>IFERROR(VLOOKUP(D3,DB!A:I,9,0),"")</f>
        <v>Latis</v>
      </c>
      <c r="M3" s="116"/>
    </row>
    <row r="4" spans="1:13" ht="48" customHeight="1">
      <c r="A4" s="151" t="s">
        <v>39126</v>
      </c>
      <c r="B4" s="151" t="str">
        <f>IFERROR(VLOOKUP(D4,DB!A:K,11,0),"")</f>
        <v>R5</v>
      </c>
      <c r="C4" s="151">
        <v>1</v>
      </c>
      <c r="D4" s="151" t="s">
        <v>34758</v>
      </c>
      <c r="E4" s="151" t="s">
        <v>39102</v>
      </c>
      <c r="F4" s="152">
        <v>45948.661111111112</v>
      </c>
      <c r="G4" s="153">
        <f ca="1">IFERROR(NOW()-F4,"")</f>
        <v>17.767398958334525</v>
      </c>
      <c r="H4" s="152">
        <v>45948.661111111112</v>
      </c>
      <c r="I4" s="151" t="str">
        <f>IFERROR(VLOOKUP(D4,DB!A:F,6,0),"")</f>
        <v>SCECO</v>
      </c>
      <c r="J4" s="151" t="str">
        <f>IFERROR(VLOOKUP(D4,DB!A:G,7,0),"")</f>
        <v>Dead</v>
      </c>
      <c r="K4" s="151" t="s">
        <v>39127</v>
      </c>
      <c r="L4" s="151" t="str">
        <f>IFERROR(VLOOKUP(D4,DB!A:I,9,0),"")</f>
        <v>Latis</v>
      </c>
    </row>
    <row r="5" spans="1:13" ht="30.75">
      <c r="A5" s="151" t="s">
        <v>39128</v>
      </c>
      <c r="B5" s="151" t="str">
        <f>IFERROR(VLOOKUP(D5,DB!A:K,11,0),"")</f>
        <v>R5</v>
      </c>
      <c r="C5" s="151">
        <v>2</v>
      </c>
      <c r="D5" s="151" t="s">
        <v>38236</v>
      </c>
      <c r="E5" s="151" t="s">
        <v>39021</v>
      </c>
      <c r="F5" s="152">
        <v>45966.368854166663</v>
      </c>
      <c r="G5" s="153">
        <f ca="1">IFERROR(NOW()-F5,"")</f>
        <v>5.9655902783561032E-2</v>
      </c>
      <c r="H5" s="152">
        <v>45966.356678240743</v>
      </c>
      <c r="I5" s="151" t="str">
        <f>IFERROR(VLOOKUP(D5,DB!A:F,6,0),"")</f>
        <v>SCECO</v>
      </c>
      <c r="J5" s="151" t="str">
        <f>IFERROR(VLOOKUP(D5,DB!A:G,7,0),"")</f>
        <v>Haj Removal</v>
      </c>
      <c r="K5" s="151" t="s">
        <v>39129</v>
      </c>
      <c r="L5" s="151" t="str">
        <f>IFERROR(VLOOKUP(D5,DB!A:I,9,0),"")</f>
        <v>Latis</v>
      </c>
    </row>
    <row r="6" spans="1:13" ht="15">
      <c r="A6" s="151" t="s">
        <v>39130</v>
      </c>
      <c r="B6" s="151" t="str">
        <f>IFERROR(VLOOKUP(D6,DB!A:K,11,0),"")</f>
        <v>R5</v>
      </c>
      <c r="C6" s="151">
        <v>1</v>
      </c>
      <c r="D6" s="151" t="s">
        <v>32794</v>
      </c>
      <c r="E6" s="151" t="s">
        <v>39102</v>
      </c>
      <c r="F6" s="152">
        <v>45966.39565972222</v>
      </c>
      <c r="G6" s="153">
        <f ca="1">IFERROR(NOW()-F6,"")</f>
        <v>3.285034722648561E-2</v>
      </c>
      <c r="H6" s="152">
        <v>45966.389409722222</v>
      </c>
      <c r="I6" s="151" t="str">
        <f>IFERROR(VLOOKUP(D6,DB!A:F,6,0),"")</f>
        <v>SCECO</v>
      </c>
      <c r="J6" s="151" t="str">
        <f>IFERROR(VLOOKUP(D6,DB!A:G,7,0),"")</f>
        <v>Vandalized+Dead</v>
      </c>
      <c r="K6" s="151" t="s">
        <v>39131</v>
      </c>
      <c r="L6" s="151" t="str">
        <f>IFERROR(VLOOKUP(D6,DB!A:I,9,0),"")</f>
        <v>Latis</v>
      </c>
    </row>
    <row r="7" spans="1:13" ht="15">
      <c r="A7" s="151"/>
      <c r="B7" s="151" t="str">
        <f>IFERROR(VLOOKUP(D7,DB!A:K,11,0),"")</f>
        <v/>
      </c>
      <c r="C7" s="151"/>
      <c r="D7" s="151"/>
      <c r="E7" s="151"/>
      <c r="F7" s="152"/>
      <c r="G7" s="153">
        <f ca="1">IFERROR(NOW()-F7,"")</f>
        <v>45966.428510069447</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45966.428510069447</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45966.428510069447</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45966.428510069447</v>
      </c>
      <c r="H10" s="152"/>
      <c r="I10" s="151" t="str">
        <f>IFERROR(VLOOKUP(D10,DB!A:F,6,0),"")</f>
        <v/>
      </c>
      <c r="J10" s="151" t="str">
        <f>IFERROR(VLOOKUP(D10,DB!A:G,7,0),"")</f>
        <v/>
      </c>
      <c r="K10" s="151"/>
      <c r="L10" s="151" t="str">
        <f>IFERROR(VLOOKUP(D10,DB!A:I,9,0),"")</f>
        <v/>
      </c>
    </row>
    <row r="11" spans="1:13" ht="15">
      <c r="A11" s="157"/>
      <c r="B11" s="157" t="str">
        <f>IFERROR(VLOOKUP(D11,DB!A:K,11,0),"")</f>
        <v/>
      </c>
      <c r="C11" s="157"/>
      <c r="D11" s="157"/>
      <c r="E11" s="157"/>
      <c r="F11" s="158"/>
      <c r="G11" s="159">
        <f ca="1">IFERROR(NOW()-F11,"")</f>
        <v>45966.428510069447</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45966.428510069447</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45966.428510069447</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45966.428510069447</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45966.428510069447</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45966.428510069447</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45966.428510069447</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45966.428510069447</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45966.428510069447</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45966.428510069447</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45966.428510069447</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45966.428510069447</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45966.428510069447</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45966.428510069447</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45966.428510069447</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45966.428510069447</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45966.428510069447</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45966.428510069447</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45966.428510069447</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45966.428510069447</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45966.428510069447</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45966.428510069447</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45966.428510069447</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45966.428510069447</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45966.428510069447</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45966.428510069447</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45966.428510069447</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45966.428510069447</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45966.428510069447</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45966.428510069447</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45966.428510069447</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45966.428510069447</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45966.428510069447</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45966.428510069447</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45966.428510069447</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45966.428510069447</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45966.428510069447</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45966.428510069447</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45966.428510069447</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45966.428510069447</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45966.428510069447</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45966.428510069447</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45966.428510069447</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45966.428510069447</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45966.428510069447</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45966.428510069447</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45966.428510069447</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45966.428510069447</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45966.428510069447</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45966.428510069447</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45966.428510069447</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45966.428510069447</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45966.428510069447</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45966.428510069447</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45966.428510069447</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45966.428510069447</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45966.428510069447</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45966.428510069447</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45966.428510069447</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45966.428510069447</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45966.428510069447</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45966.428510069447</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45966.428510069447</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45966.428510069447</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45966.428510069447</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45966.428510069447</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45966.428510069447</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45966.428510069447</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45966.428510069447</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45966.428510069447</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45966.428510069447</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45966.428510069447</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45966.428510069447</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45966.428510069447</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45966.428510069447</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45966.428510069447</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45966.428510069447</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45966.428510069447</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45966.428510069447</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45966.428510069447</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45966.428510069447</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45966.428510069447</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45966.428510069447</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45966.428510069447</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45966.428510069447</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45966.428510069447</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45966.428510069447</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45966.428510069447</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45966.428510069447</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45966.428510069447</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45966.428510069447</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45966.428510069447</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45966.428510069447</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45966.428510069447</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45966.428510069447</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45966.428510069447</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45966.428510069447</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45966.428510069447</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45966.428510069447</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45966.428510069447</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45966.428510069447</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45966.428510069447</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45966.428510069447</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45966.428510069447</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45966.428510069447</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45966.428510069447</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45966.428510069447</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45966.428510069447</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45966.428510069447</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45966.428510069447</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45966.428510069447</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45966.428510069447</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45966.428510069447</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45966.428510069447</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45966.428510069447</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45966.428510069447</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45966.428510069447</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45966.428510069447</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45966.428510069447</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45966.428510069447</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45966.428510069447</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45966.428510069447</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45966.428510069447</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45966.428510069447</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45966.428510069447</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45966.428510069447</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45966.428510069447</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45966.428510069447</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45966.428510069447</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45966.428510069447</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45966.428510069447</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45966.428510069447</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45966.428510069447</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45966.428510069447</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45966.428510069447</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45966.428510069447</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45966.428510069447</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45966.428510069447</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45966.428510069447</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45966.428510069447</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45966.428510069447</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45966.428510069447</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45966.428510069447</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45966.428510069447</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45966.428510069447</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45966.428510069447</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45966.428510069447</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45966.428510069447</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45966.428510069447</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45966.428510069447</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45966.428510069447</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45966.428510069447</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45966.428510069447</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45966.428510069447</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45966.428510069447</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45966.428510069447</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45966.428510069447</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45966.428510069447</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45966.428510069447</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45966.428510069447</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45966.428510069447</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45966.428510069447</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45966.428510069447</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45966.428510069447</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45966.428510069447</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45966.428510069447</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45966.428510069447</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45966.428510069447</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45966.428510069447</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45966.428510069447</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45966.428510069447</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45966.428510069447</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45966.428510069447</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45966.428510069447</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45966.428510069447</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45966.428510069447</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45966.428510069447</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45966.428510069447</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45966.428510069447</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45966.428510069447</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45966.428510069447</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45966.428510069447</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45966.428510069447</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45966.428510069447</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45966.428510069447</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45966.428510069447</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45966.428510069447</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45966.428510069447</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45966.428510069447</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45966.428510069447</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45966.428510069447</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45966.428510069447</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45966.428510069447</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45966.428510069447</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45966.428510069447</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45966.428510069447</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45966.428510069447</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45966.428510069447</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45966.428510069447</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45966.428510069447</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45966.428510069447</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45966.428510069447</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45966.428510069447</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45966.428510069447</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45966.428510069447</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45966.428510069447</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45966.428510069447</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45966.428510069447</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45966.428510069447</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45966.428510069447</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45966.428510069447</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45966.428510069447</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45966.428510069447</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45966.428510069447</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45966.428510069447</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45966.428510069447</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45966.428510069447</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45966.428510069447</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45966.428510069447</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45966.428510069447</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45966.428510069447</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45966.428510069447</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45966.428510069447</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45966.428510069447</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45966.428510069447</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45966.428510069447</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45966.428510069447</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45966.428510069447</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45966.428510069447</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45966.428510069447</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45966.428510069447</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45966.428510069447</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45966.428510069447</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45966.428510069447</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45966.428510069447</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45966.428510069447</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45966.428510069447</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45966.428510069447</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45966.428510069447</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45966.428510069447</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45966.428510069447</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45966.428510069447</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45966.428510069447</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45966.428510069447</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45966.428510069447</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45966.428510069447</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45966.428510069447</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45966.428510069447</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45966.428510069447</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45966.428510069447</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45966.428510069447</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45966.428510069447</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45966.428510069447</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45966.428510069447</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45966.428510069447</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45966.428510069447</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45966.428510069447</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45966.428510069447</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45966.428510069447</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45966.428510069447</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45966.428510069447</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45966.428510069447</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45966.428510069447</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45966.428510069447</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45966.428510069447</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45966.428510069447</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45966.428510069447</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45966.428510069447</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45966.428510069447</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45966.428510069447</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45966.428510069447</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45966.428510069447</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45966.428510069447</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45966.428510069447</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45966.428510069447</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45966.428510069447</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45966.428510069447</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45966.428510069447</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45966.428510069447</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45966.428510069447</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45966.428510069447</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45966.428510069447</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45966.428510069447</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45966.428510069447</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45966.428510069447</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45966.428510069447</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45966.428510069447</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45966.428510069447</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45966.428510069447</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45966.428510069447</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45966.428510069447</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45966.428510069447</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45966.428510069447</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45966.428510069447</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45966.428510069447</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45966.428510069447</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45966.428510069447</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45966.428510069447</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45966.428510069447</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45966.428510069447</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45966.428510069447</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45966.428510069447</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45966.428510069447</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45966.428510069447</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45966.428510069447</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45966.428510069447</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45966.428510069447</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45966.428510069447</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45966.428510069447</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45966.428510069447</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45966.428510069447</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45966.428510069447</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45966.428510069447</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45966.428510069447</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45966.428510069447</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45966.428510069447</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45966.428510069447</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45966.428510069447</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45966.428510069447</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45966.428510069447</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45966.428510069447</v>
      </c>
      <c r="H331" s="158"/>
      <c r="I331" s="157" t="str">
        <f>IFERROR(VLOOKUP(D331,DB!A:F,6,0),"")</f>
        <v/>
      </c>
      <c r="J331" s="157" t="str">
        <f>IFERROR(VLOOKUP(D331,DB!A:G,7,0),"")</f>
        <v/>
      </c>
      <c r="K331" s="157"/>
      <c r="L331" s="157" t="str">
        <f>IFERROR(VLOOKUP(D331,DB!A:I,9,0),"")</f>
        <v/>
      </c>
    </row>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41" ht="15"/>
    <row r="442" ht="15"/>
    <row r="444" ht="15"/>
    <row r="445" ht="15"/>
    <row r="446" ht="15"/>
    <row r="447" ht="15"/>
    <row r="449" ht="15"/>
    <row r="450" ht="15"/>
    <row r="457" ht="15"/>
    <row r="458" ht="15"/>
    <row r="459" ht="15"/>
    <row r="460" ht="15"/>
    <row r="461" ht="15"/>
    <row r="462" ht="15"/>
    <row r="465" ht="15"/>
    <row r="466" ht="15"/>
    <row r="467" ht="15"/>
    <row r="468" ht="15"/>
    <row r="469" ht="15"/>
    <row r="470" ht="15"/>
    <row r="471" ht="15"/>
    <row r="472" ht="15"/>
    <row r="473" ht="15"/>
    <row r="474" ht="15"/>
    <row r="475" ht="15"/>
    <row r="476"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2" ht="15"/>
    <row r="533" ht="15"/>
    <row r="570" ht="15"/>
    <row r="571" ht="15"/>
    <row r="572" ht="15"/>
    <row r="573" ht="15"/>
    <row r="574" ht="15"/>
    <row r="575" ht="15"/>
    <row r="576" ht="15"/>
    <row r="577" ht="15"/>
    <row r="578" ht="15"/>
    <row r="579"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60" ht="15"/>
    <row r="661" ht="15"/>
    <row r="662" ht="15"/>
    <row r="664" ht="15"/>
    <row r="665"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8" ht="15"/>
    <row r="699" ht="15"/>
    <row r="869" ht="15"/>
    <row r="870" ht="15"/>
    <row r="871" ht="15"/>
    <row r="872" ht="15"/>
    <row r="873" ht="15"/>
    <row r="874" ht="15"/>
    <row r="880" ht="15"/>
    <row r="881" ht="15"/>
    <row r="882" ht="15"/>
    <row r="883" ht="15"/>
    <row r="884" ht="15"/>
    <row r="885" ht="15"/>
    <row r="886"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7" ht="15"/>
    <row r="938" ht="15"/>
    <row r="944" ht="15"/>
    <row r="945" ht="15"/>
    <row r="947" ht="15"/>
    <row r="948" ht="15"/>
    <row r="949" ht="15"/>
    <row r="950" ht="15"/>
    <row r="951" ht="15"/>
    <row r="952" ht="15"/>
    <row r="953" ht="15"/>
    <row r="955" ht="15"/>
    <row r="956" ht="15"/>
    <row r="957"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6" ht="15"/>
    <row r="1027" ht="15"/>
    <row r="1028" ht="15"/>
    <row r="1029" ht="15"/>
    <row r="1030" ht="15"/>
    <row r="1031" ht="15"/>
    <row r="1032" ht="15"/>
    <row r="1033" ht="15"/>
    <row r="1034" ht="15"/>
    <row r="1035" ht="15"/>
    <row r="1036" ht="15"/>
    <row r="1037" ht="15"/>
    <row r="1038" ht="15"/>
    <row r="1039" ht="15"/>
    <row r="1041" ht="15"/>
    <row r="1042" ht="15"/>
    <row r="1043" ht="15"/>
    <row r="1044" ht="15"/>
    <row r="1045" ht="15"/>
    <row r="1046" ht="15"/>
    <row r="1047" ht="15"/>
    <row r="1048" ht="15"/>
    <row r="1049" ht="15"/>
    <row r="1050" ht="15"/>
    <row r="1051" ht="15"/>
    <row r="1052" ht="15"/>
    <row r="1055" ht="15"/>
    <row r="1056" ht="15"/>
    <row r="1057" ht="15"/>
    <row r="1058" ht="15"/>
    <row r="1059" ht="15"/>
    <row r="1060" ht="15"/>
    <row r="1061" ht="15"/>
    <row r="1063" ht="15"/>
    <row r="1064" ht="15"/>
    <row r="1065" ht="15"/>
    <row r="1066" ht="15"/>
    <row r="1067" ht="15"/>
    <row r="1068" ht="15"/>
    <row r="1069" ht="15"/>
    <row r="1070" ht="15"/>
    <row r="1071" ht="15"/>
    <row r="1072" ht="15"/>
    <row r="1073" ht="15"/>
    <row r="1075" ht="15"/>
    <row r="1076" ht="15"/>
    <row r="1077" ht="15"/>
    <row r="1078" ht="15"/>
    <row r="1079" ht="15"/>
    <row r="1080" ht="15"/>
    <row r="1081" ht="15"/>
    <row r="1082" ht="15"/>
    <row r="1083" ht="15"/>
    <row r="1084" ht="15"/>
    <row r="1092" ht="15"/>
    <row r="1093" ht="15"/>
    <row r="1096" ht="15"/>
    <row r="1097" ht="15"/>
    <row r="1098" ht="15"/>
    <row r="1099" ht="15"/>
    <row r="1100" ht="15"/>
    <row r="1101" ht="15"/>
    <row r="1102" ht="15"/>
    <row r="1103" ht="15"/>
    <row r="1106" ht="15"/>
    <row r="1107" ht="15"/>
    <row r="1108" ht="15"/>
    <row r="1109" ht="15"/>
    <row r="1110" ht="15"/>
    <row r="1111" ht="15"/>
    <row r="1112" ht="15"/>
    <row r="1113" ht="15"/>
    <row r="1114" ht="15"/>
    <row r="1115" ht="15"/>
    <row r="1116" ht="15"/>
    <row r="1117" ht="15"/>
    <row r="1119" ht="15"/>
    <row r="1120" ht="15"/>
    <row r="1121" ht="15"/>
    <row r="1124" ht="15"/>
    <row r="1126" ht="15"/>
    <row r="1128" ht="15"/>
    <row r="1131" ht="15"/>
    <row r="1132" ht="15"/>
    <row r="1133" ht="15"/>
    <row r="1135" ht="15"/>
    <row r="1137" ht="15"/>
    <row r="1138" ht="15"/>
    <row r="1139" ht="15"/>
    <row r="1140" ht="15"/>
    <row r="1141" ht="15"/>
    <row r="1143" ht="15"/>
    <row r="1144" ht="15"/>
    <row r="1145" ht="15"/>
    <row r="1146" ht="15"/>
    <row r="1148" ht="15"/>
    <row r="1150" ht="15"/>
    <row r="1151" ht="15"/>
    <row r="1153" ht="15"/>
    <row r="1154" ht="15"/>
    <row r="1155" ht="15"/>
    <row r="1156" ht="15"/>
    <row r="1158" ht="15"/>
    <row r="1160" ht="15"/>
    <row r="1161" ht="15"/>
    <row r="1162" ht="15"/>
    <row r="1163" ht="15"/>
    <row r="1165" ht="15"/>
    <row r="1166" ht="15"/>
    <row r="1167" ht="15"/>
    <row r="1168" ht="15"/>
    <row r="1169" ht="15"/>
    <row r="1170" ht="15"/>
    <row r="1171" ht="15"/>
    <row r="1174" ht="15"/>
    <row r="1176" ht="15"/>
    <row r="1177" ht="15"/>
    <row r="1178" ht="15"/>
    <row r="1179" ht="15"/>
    <row r="1180" ht="15"/>
    <row r="1181" ht="15"/>
    <row r="1182" ht="15"/>
    <row r="1183" ht="15"/>
    <row r="1186" ht="15"/>
    <row r="1187" ht="15"/>
    <row r="1189" ht="15"/>
    <row r="1191" ht="15"/>
    <row r="1192" ht="15"/>
    <row r="1193" ht="15"/>
    <row r="1194" ht="15"/>
    <row r="1195" ht="15"/>
    <row r="1199" ht="15"/>
    <row r="1200" ht="15"/>
    <row r="1202" ht="15"/>
    <row r="1203" ht="15"/>
    <row r="1206" ht="15"/>
    <row r="1207" ht="15"/>
    <row r="1211" ht="15"/>
    <row r="1218" ht="15"/>
    <row r="1220" ht="15"/>
    <row r="1221" ht="15"/>
    <row r="1222" ht="15"/>
    <row r="1229" ht="15"/>
    <row r="1230" ht="15"/>
    <row r="1231" ht="15"/>
    <row r="1232" ht="15"/>
    <row r="1234" ht="15"/>
    <row r="1236" ht="15"/>
    <row r="1245" ht="15"/>
    <row r="1246" ht="15"/>
    <row r="1247" ht="15"/>
    <row r="1248" ht="15"/>
    <row r="1250" ht="15"/>
    <row r="1252" ht="15"/>
    <row r="1253" ht="15"/>
  </sheetData>
  <dataValidations count="2">
    <dataValidation allowBlank="1" showInputMessage="1" showErrorMessage="1" sqref="E1" xr:uid="{920C6338-E771-4DAE-8C89-92A9093EA4DE}"/>
    <dataValidation type="list" allowBlank="1" showInputMessage="1" showErrorMessage="1" sqref="E2:E3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c r="B2" s="171" t="str">
        <f>IFERROR(VLOOKUP(D2,DB!A:K,11,0),"")</f>
        <v/>
      </c>
      <c r="C2" s="168"/>
      <c r="D2" s="171"/>
      <c r="E2" s="102"/>
      <c r="F2" s="173"/>
      <c r="G2" s="115">
        <f ca="1">IFERROR(NOW()-F2,"-")</f>
        <v>45966.428509953701</v>
      </c>
      <c r="H2" s="173"/>
      <c r="I2" s="171" t="str">
        <f>IFERROR(VLOOKUP(D2,DB!A:F,6,0),"")</f>
        <v/>
      </c>
      <c r="J2" s="102" t="str">
        <f>IFERROR(VLOOKUP(D2,DB!A:G,7,0),"")</f>
        <v/>
      </c>
      <c r="K2" s="169"/>
      <c r="L2" s="174" t="str">
        <f>IFERROR(VLOOKUP(D2,DB!A:I,9,0),"")</f>
        <v/>
      </c>
    </row>
    <row r="3" spans="1:16383" ht="31.5" customHeight="1">
      <c r="A3" s="170"/>
      <c r="B3" s="171" t="str">
        <f>IFERROR(VLOOKUP(D3,DB!A:K,11,0),"")</f>
        <v/>
      </c>
      <c r="C3" s="168"/>
      <c r="D3" s="171"/>
      <c r="E3" s="102"/>
      <c r="F3" s="173"/>
      <c r="G3" s="115">
        <f ca="1">IFERROR(NOW()-F3,"-")</f>
        <v>45966.428509953701</v>
      </c>
      <c r="H3" s="173"/>
      <c r="I3" s="171" t="str">
        <f>IFERROR(VLOOKUP(D3,DB!A:F,6,0),"")</f>
        <v/>
      </c>
      <c r="J3" s="102" t="str">
        <f>IFERROR(VLOOKUP(D3,DB!A:G,7,0),"")</f>
        <v/>
      </c>
      <c r="K3" s="169"/>
      <c r="L3" s="174" t="str">
        <f>IFERROR(VLOOKUP(D3,DB!A:I,9,0),"")</f>
        <v/>
      </c>
    </row>
    <row r="4" spans="1:16383" ht="31.5" customHeight="1">
      <c r="A4" s="170"/>
      <c r="B4" s="171" t="str">
        <f>IFERROR(VLOOKUP(D4,DB!A:K,11,0),"")</f>
        <v/>
      </c>
      <c r="C4" s="168"/>
      <c r="D4" s="102"/>
      <c r="E4" s="102"/>
      <c r="F4" s="173"/>
      <c r="G4" s="115">
        <f ca="1">IFERROR(NOW()-F4,"-")</f>
        <v>45966.428509953701</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71"/>
      <c r="E5" s="102"/>
      <c r="F5" s="173"/>
      <c r="G5" s="115">
        <f ca="1">IFERROR(NOW()-F5,"-")</f>
        <v>45966.428509953701</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02"/>
      <c r="F6" s="173"/>
      <c r="G6" s="115">
        <f ca="1">IFERROR(NOW()-F6,"-")</f>
        <v>45966.428509953701</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72"/>
      <c r="F7" s="173"/>
      <c r="G7" s="115">
        <f ca="1">IFERROR(NOW()-F7,"-")</f>
        <v>45966.428509953701</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72"/>
      <c r="F8" s="173"/>
      <c r="G8" s="115">
        <f ca="1">IFERROR(NOW()-F8,"-")</f>
        <v>45966.428509953701</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72"/>
      <c r="F9" s="173"/>
      <c r="G9" s="115">
        <f ca="1">IFERROR(NOW()-F9,"-")</f>
        <v>45966.428509953701</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72"/>
      <c r="F10" s="173"/>
      <c r="G10" s="115">
        <f ca="1">IFERROR(NOW()-F10,"-")</f>
        <v>45966.428509953701</v>
      </c>
      <c r="H10" s="173"/>
      <c r="I10" s="171" t="str">
        <f>IFERROR(VLOOKUP(D10,DB!A:F,6,0),"")</f>
        <v/>
      </c>
      <c r="J10" s="102" t="str">
        <f>IFERROR(VLOOKUP(D10,DB!A:G,7,0),"")</f>
        <v/>
      </c>
      <c r="K10" s="169"/>
      <c r="L10" s="174" t="str">
        <f>IFERROR(VLOOKUP(D10,DB!A:I,9,0),"")</f>
        <v/>
      </c>
    </row>
    <row r="11" spans="1:16383" ht="31.5" customHeight="1">
      <c r="A11" s="170"/>
      <c r="B11" s="171" t="str">
        <f>IFERROR(VLOOKUP(D11,DB!A:K,11,0),"")</f>
        <v/>
      </c>
      <c r="C11" s="168"/>
      <c r="D11" s="171"/>
      <c r="E11" s="172"/>
      <c r="F11" s="173"/>
      <c r="G11" s="115">
        <f ca="1">IFERROR(NOW()-F11,"-")</f>
        <v>45966.428509953701</v>
      </c>
      <c r="H11" s="173"/>
      <c r="I11" s="171" t="str">
        <f>IFERROR(VLOOKUP(D11,DB!A:F,6,0),"")</f>
        <v/>
      </c>
      <c r="J11" s="102" t="str">
        <f>IFERROR(VLOOKUP(D11,DB!A:G,7,0),"")</f>
        <v/>
      </c>
      <c r="K11" s="169"/>
      <c r="L11" s="174" t="str">
        <f>IFERROR(VLOOKUP(D11,DB!A:I,9,0),"")</f>
        <v/>
      </c>
    </row>
    <row r="12" spans="1:16383" ht="31.5" customHeight="1">
      <c r="A12" s="170"/>
      <c r="B12" s="171" t="str">
        <f>IFERROR(VLOOKUP(D12,DB!A:K,11,0),"")</f>
        <v/>
      </c>
      <c r="C12" s="168"/>
      <c r="D12" s="171"/>
      <c r="E12" s="172"/>
      <c r="F12" s="173"/>
      <c r="G12" s="115">
        <f ca="1">IFERROR(NOW()-F12,"-")</f>
        <v>45966.428509953701</v>
      </c>
      <c r="H12" s="173"/>
      <c r="I12" s="171" t="str">
        <f>IFERROR(VLOOKUP(D12,DB!A:F,6,0),"")</f>
        <v/>
      </c>
      <c r="J12" s="102" t="str">
        <f>IFERROR(VLOOKUP(D12,DB!A:G,7,0),"")</f>
        <v/>
      </c>
      <c r="K12" s="169"/>
      <c r="L12" s="174" t="str">
        <f>IFERROR(VLOOKUP(D12,DB!A:I,9,0),"")</f>
        <v/>
      </c>
    </row>
    <row r="13" spans="1:16383" ht="31.5" customHeight="1">
      <c r="A13" s="170"/>
      <c r="B13" s="171" t="str">
        <f>IFERROR(VLOOKUP(D13,DB!A:K,11,0),"")</f>
        <v/>
      </c>
      <c r="C13" s="168"/>
      <c r="D13" s="171"/>
      <c r="E13" s="172"/>
      <c r="F13" s="173"/>
      <c r="G13" s="115">
        <f ca="1">IFERROR(NOW()-F13,"-")</f>
        <v>45966.428509953701</v>
      </c>
      <c r="H13" s="173"/>
      <c r="I13" s="171" t="str">
        <f>IFERROR(VLOOKUP(D13,DB!A:F,6,0),"")</f>
        <v/>
      </c>
      <c r="J13" s="102" t="str">
        <f>IFERROR(VLOOKUP(D13,DB!A:G,7,0),"")</f>
        <v/>
      </c>
      <c r="K13" s="169"/>
      <c r="L13" s="174" t="str">
        <f>IFERROR(VLOOKUP(D13,DB!A:I,9,0),"")</f>
        <v/>
      </c>
    </row>
    <row r="14" spans="1:16383" ht="31.5" customHeight="1">
      <c r="A14" s="103"/>
      <c r="B14" s="102" t="str">
        <f>IFERROR(VLOOKUP(D14,DB!A:K,11,0),"")</f>
        <v/>
      </c>
      <c r="C14" s="104"/>
      <c r="D14" s="102"/>
      <c r="E14" s="105"/>
      <c r="F14" s="106"/>
      <c r="G14" s="76">
        <f ca="1">IFERROR(NOW()-F14,"-")</f>
        <v>45966.428509953701</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45966.428509953701</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45966.428509953701</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45966.428509953701</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45966.428509953701</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45966.428509953701</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45966.428509953701</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45966.428509953701</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45966.428509953701</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45966.428509953701</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45966.428509953701</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45966.428509953701</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45966.428509953701</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45966.428509953701</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45966.428509953701</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45966.428509953701</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45966.428509953701</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45966.428509953701</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45966.428509953701</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45966.428509953701</v>
      </c>
      <c r="H33" s="106"/>
      <c r="I33" s="102" t="str">
        <f>IFERROR(VLOOKUP(D33,DB!A:F,6,0),"")</f>
        <v/>
      </c>
      <c r="J33" s="101" t="str">
        <f>IFERROR(VLOOKUP(D33,DB!A:G,7,0),"")</f>
        <v/>
      </c>
      <c r="K33" s="107"/>
      <c r="L33" s="108" t="str">
        <f>IFERROR(VLOOKUP(D33,DB!A:I,9,0),"")</f>
        <v/>
      </c>
    </row>
  </sheetData>
  <dataValidations count="2">
    <dataValidation allowBlank="1" showInputMessage="1" showErrorMessage="1" sqref="E1" xr:uid="{380493DB-286A-4683-AF55-C78F04945A49}"/>
    <dataValidation type="list" allowBlank="1" showInputMessage="1" showErrorMessage="1" sqref="E2:E3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2025-11-05T07:19:07Z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