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056" documentId="13_ncr:1_{F6CB121F-512D-4AA6-A0C1-0FB36C537598}" xr6:coauthVersionLast="47" xr6:coauthVersionMax="47" xr10:uidLastSave="{9873A285-3E01-4591-BE5C-F2AC3E625B3F}"/>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L14" i="4"/>
  <c r="I5" i="4"/>
  <c r="J5" i="4"/>
  <c r="I6" i="4"/>
  <c r="J6" i="4"/>
  <c r="I7" i="4"/>
  <c r="J7" i="4"/>
  <c r="I8" i="4"/>
  <c r="J8" i="4"/>
  <c r="I9" i="4"/>
  <c r="J9" i="4"/>
  <c r="I10" i="4"/>
  <c r="J10" i="4"/>
  <c r="I11" i="4"/>
  <c r="J11" i="4"/>
  <c r="I12" i="4"/>
  <c r="J12" i="4"/>
  <c r="I13" i="4"/>
  <c r="J13" i="4"/>
  <c r="I14" i="4"/>
  <c r="J14" i="4"/>
  <c r="I15" i="4"/>
  <c r="J15" i="4"/>
  <c r="I16" i="4"/>
  <c r="J16" i="4"/>
  <c r="B3" i="4"/>
  <c r="I3" i="4"/>
  <c r="J3" i="4"/>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J4"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I4"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<sst xmlns="http://schemas.openxmlformats.org/spreadsheetml/2006/main" count="179030" uniqueCount="39108">
  <si>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</si>
  <si>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</si>
  <si>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</si>
  <si>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</si>
  <si>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</si>
  <si>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</si>
  <si>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</si>
  <si>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</si>
  <si>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</si>
  <si>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</si>
  <si>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</si>
  <si>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</si>
  <si>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</si>
  <si>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</si>
  <si>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</si>
  <si>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</si>
  <si>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</si>
  <si>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</si>
  <si>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</si>
  <si>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</si>
  <si>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</si>
  <si>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</si>
  <si>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</si>
  <si>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</si>
  <si>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</si>
  <si>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</si>
  <si>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</si>
  <si>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</si>
  <si>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</si>
  <si>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</si>
  <si>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</si>
  <si>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</si>
  <si>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</si>
  <si>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</si>
  <si>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</si>
  <si>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</si>
  <si>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</si>
  <si>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</si>
  <si>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</si>
  <si>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</si>
  <si>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</si>
  <si>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</si>
  <si>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</si>
  <si>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</si>
  <si>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</si>
  <si>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</si>
  <si>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</si>
  <si>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</si>
  <si>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</si>
  <si>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</si>
  <si>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</si>
  <si>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</si>
  <si>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</si>
  <si>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</si>
  <si>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</si>
  <si>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</si>
  <si>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</si>
  <si>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</si>
  <si>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</si>
  <si>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</si>
  <si>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</si>
  <si>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</si>
  <si>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</si>
  <si>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</si>
  <si>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</si>
  <si>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</si>
  <si>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</si>
  <si>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</si>
  <si>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</si>
  <si>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</si>
  <si>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</si>
  <si>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</si>
  <si>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</si>
  <si>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</si>
  <si>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</si>
  <si>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</si>
  <si>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</si>
  <si>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</si>
  <si>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</si>
  <si>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</si>
  <si>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</si>
  <si>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</si>
  <si>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</si>
  <si>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</si>
  <si>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</si>
  <si>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</si>
  <si>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</si>
  <si>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</si>
  <si>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</si>
  <si>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</si>
  <si>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</si>
  <si>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</si>
  <si>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</si>
  <si>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</si>
  <si>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</si>
  <si>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</si>
  <si>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</si>
  <si>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</si>
  <si>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</si>
  <si>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</si>
  <si>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</si>
  <si>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</si>
  <si>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</si>
  <si>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</si>
  <si>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</si>
  <si>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</si>
  <si>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</si>
  <si>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</si>
  <si>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</si>
  <si>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</si>
  <si>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</si>
  <si>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</si>
  <si>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</si>
  <si>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</si>
  <si>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</si>
  <si>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</si>
  <si>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</si>
  <si>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</si>
  <si>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</si>
  <si>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</si>
  <si>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</si>
  <si>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</si>
  <si>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</si>
  <si>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</si>
  <si>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</si>
  <si>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</si>
  <si>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</si>
  <si>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</si>
  <si>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</si>
  <si>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</si>
  <si>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</si>
  <si>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</si>
  <si>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</si>
  <si>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</si>
  <si>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</si>
  <si>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</si>
  <si>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</si>
  <si>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</si>
  <si>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</si>
  <si>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</si>
  <si>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</si>
  <si>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</si>
  <si>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</si>
  <si>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</si>
  <si>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</si>
  <si>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</si>
  <si>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</si>
  <si>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</si>
  <si>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</si>
  <si>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</si>
  <si>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</si>
  <si>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</si>
  <si>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</si>
  <si>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</si>
  <si>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</si>
  <si>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</si>
  <si>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</si>
  <si>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</si>
  <si>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</si>
  <si>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</si>
  <si>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</si>
  <si>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</si>
  <si>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</si>
  <si>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</si>
  <si>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</si>
  <si>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</si>
  <si>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</si>
  <si>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</si>
  <si>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</si>
  <si>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</si>
  <si>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</si>
  <si>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</si>
  <si>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</si>
  <si>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</si>
  <si>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</si>
  <si>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</si>
  <si>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</si>
  <si>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</si>
  <si>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</si>
  <si>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</si>
  <si>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</si>
  <si>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</si>
  <si>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</si>
  <si>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</si>
  <si>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</si>
  <si>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</si>
  <si>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</si>
  <si>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</si>
  <si>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</si>
  <si>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</si>
  <si>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</si>
  <si>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</si>
  <si>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</si>
  <si>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</si>
  <si>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</si>
  <si>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</si>
  <si>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</si>
  <si>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</si>
  <si>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</si>
  <si>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</si>
  <si>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</si>
  <si>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</si>
  <si>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</si>
  <si>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</si>
  <si>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</si>
  <si>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</si>
  <si>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</si>
  <si>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</si>
  <si>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</si>
  <si>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</si>
  <si>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</si>
  <si>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</si>
  <si>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</si>
  <si>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</si>
  <si>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</si>
  <si>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</si>
  <si>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</si>
  <si>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</si>
  <si>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</si>
  <si>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</si>
  <si>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</si>
  <si>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</si>
  <si>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</si>
  <si>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</si>
  <si>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</si>
  <si>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</si>
  <si>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</si>
  <si>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</si>
  <si>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</si>
  <si>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</si>
  <si>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</si>
  <si>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</si>
  <si>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</si>
  <si>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</si>
  <si>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</si>
  <si>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</si>
  <si>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</si>
  <si>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</si>
  <si>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</si>
  <si>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</si>
  <si>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</si>
  <si>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</si>
  <si>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</si>
  <si>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</si>
  <si>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</si>
  <si>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</si>
  <si>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</si>
  <si>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</si>
  <si>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</si>
  <si>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</si>
  <si>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</si>
  <si>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</si>
  <si>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</si>
  <si>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</si>
  <si>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</si>
  <si>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</si>
  <si>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</si>
  <si>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</si>
  <si>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</si>
  <si>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</si>
  <si>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</si>
  <si>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</si>
  <si>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</si>
  <si>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</si>
  <si>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</si>
  <si>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</si>
  <si>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</si>
  <si>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</si>
  <si>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</si>
  <si>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</si>
  <si>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</si>
  <si>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</si>
  <si>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</si>
  <si>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</si>
  <si>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</si>
  <si>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</si>
  <si>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</si>
  <si>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</si>
  <si>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</si>
  <si>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</si>
  <si>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</si>
  <si>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</si>
  <si>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</si>
  <si>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</si>
  <si>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</si>
  <si>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</si>
  <si>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</si>
  <si>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</si>
  <si>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</si>
  <si>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</si>
  <si>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</si>
  <si>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</si>
  <si>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</si>
  <si>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</si>
  <si>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</si>
  <si>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</si>
  <si>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</si>
  <si>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</si>
  <si>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</si>
  <si>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</si>
  <si>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</si>
  <si>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</si>
  <si>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</si>
  <si>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</si>
  <si>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</si>
  <si>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</si>
  <si>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</si>
  <si>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</si>
  <si>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</si>
  <si>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</si>
  <si>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</si>
  <si>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</si>
  <si>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</si>
  <si>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</si>
  <si>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</si>
  <si>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</si>
  <si>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</si>
  <si>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</si>
  <si>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</si>
  <si>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</si>
  <si>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</si>
  <si>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</si>
  <si>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</si>
  <si>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</si>
  <si>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</si>
  <si>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</si>
  <si>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</si>
  <si>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</si>
  <si>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</si>
  <si>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</si>
  <si>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</si>
  <si>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</si>
  <si>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</si>
  <si>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</si>
  <si>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</si>
  <si>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</si>
  <si>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</si>
  <si>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</si>
  <si>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</si>
  <si>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</si>
  <si>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</si>
  <si>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</si>
  <si>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</si>
  <si>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</si>
  <si>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</si>
  <si>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</si>
  <si>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</si>
  <si>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</si>
  <si>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</si>
  <si>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</si>
  <si>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</si>
  <si>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</si>
  <si>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</si>
  <si>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</si>
  <si>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</si>
  <si>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</si>
  <si>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</si>
  <si>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</si>
  <si>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</si>
  <si>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</si>
  <si>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</si>
  <si>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</si>
  <si>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</si>
  <si>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</si>
  <si>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</si>
  <si>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</si>
  <si>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</si>
  <si>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</si>
  <si>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</si>
  <si>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</si>
  <si>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</si>
  <si>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</si>
  <si>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</si>
  <si>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</si>
  <si>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</si>
  <si>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</si>
  <si>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</si>
  <si>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</si>
  <si>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</si>
  <si>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</si>
  <si>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</si>
  <si>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</si>
  <si>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</si>
  <si>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</si>
  <si>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</si>
  <si>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</si>
  <si>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</si>
  <si>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</si>
  <si>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</si>
  <si>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</si>
  <si>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</si>
  <si>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</si>
  <si>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</si>
  <si>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</si>
  <si>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</si>
  <si>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</si>
  <si>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</si>
  <si>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</si>
  <si>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</si>
  <si>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</si>
  <si>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</si>
  <si>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</si>
  <si>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</si>
  <si>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</si>
  <si>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</si>
  <si>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</si>
  <si>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</si>
  <si>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</si>
  <si>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</si>
  <si>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</si>
  <si>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</si>
  <si>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</si>
  <si>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</si>
  <si>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</si>
  <si>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</si>
  <si>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</si>
  <si>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</si>
  <si>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</si>
  <si>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</si>
  <si>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</si>
  <si>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</si>
  <si>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</si>
  <si>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</si>
  <si>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</si>
  <si>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</si>
  <si>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</si>
  <si>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</si>
  <si>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</si>
  <si>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</si>
  <si>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</si>
  <si>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</si>
  <si>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</si>
  <si>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</si>
  <si>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</si>
  <si>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</si>
  <si>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</si>
  <si>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</si>
  <si>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</si>
  <si>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</si>
  <si>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</si>
  <si>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</si>
  <si>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</si>
  <si>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</si>
  <si>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</si>
  <si>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</si>
  <si>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</si>
  <si>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</si>
  <si>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</si>
  <si>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</si>
  <si>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</si>
  <si>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</si>
  <si>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</si>
  <si>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</si>
  <si>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</si>
  <si>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</si>
  <si>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</si>
  <si>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</si>
  <si>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</si>
  <si>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</si>
  <si>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</si>
  <si>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</si>
  <si>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</si>
  <si>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</si>
  <si>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</si>
  <si>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</si>
  <si>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</si>
  <si>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</si>
  <si>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</si>
  <si>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</si>
  <si>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</si>
  <si>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</si>
  <si>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</si>
  <si>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</si>
  <si>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</si>
  <si>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</si>
  <si>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</si>
  <si>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</si>
  <si>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</si>
  <si>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</si>
  <si>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</si>
  <si>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</si>
  <si>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</si>
  <si>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</si>
  <si>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</si>
  <si>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</si>
  <si>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</si>
  <si>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</si>
  <si>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</si>
  <si>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</si>
  <si>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</si>
  <si>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</si>
  <si>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</si>
  <si>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</si>
  <si>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</si>
  <si>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</si>
  <si>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</si>
  <si>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</si>
  <si>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</si>
  <si>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</si>
  <si>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</si>
  <si>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</si>
  <si>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</si>
  <si>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</si>
  <si>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</si>
  <si>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</si>
  <si>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</si>
  <si>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</si>
  <si>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</si>
  <si>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</si>
  <si>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</si>
  <si>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</si>
  <si>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</si>
  <si>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</si>
  <si>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</si>
  <si>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</si>
  <si>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</si>
  <si>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</si>
  <si>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</si>
  <si>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</si>
  <si>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</si>
  <si>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</si>
  <si>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</si>
  <si>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</si>
  <si>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</si>
  <si>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</si>
  <si>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</si>
  <si>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</si>
  <si>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</si>
  <si>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</si>
  <si>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</si>
  <si>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</si>
  <si>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</si>
  <si>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</si>
  <si>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</si>
  <si>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</si>
  <si>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</si>
  <si>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</si>
  <si>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</si>
  <si>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</si>
  <si>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</si>
  <si>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</si>
  <si>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</si>
  <si>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</si>
  <si>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</si>
  <si>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</si>
  <si>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</si>
  <si>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</si>
  <si>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</si>
  <si>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</si>
  <si>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</si>
  <si>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</si>
  <si>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</si>
  <si>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</si>
  <si>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</si>
  <si>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</si>
  <si>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</si>
  <si>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</si>
  <si>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</si>
  <si>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</si>
  <si>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</si>
  <si>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</si>
  <si>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</si>
  <si>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</si>
  <si>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</si>
  <si>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</si>
  <si>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</si>
  <si>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</si>
  <si>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</si>
  <si>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</si>
  <si>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</si>
  <si>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</si>
  <si>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</si>
  <si>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</si>
  <si>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</si>
  <si>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</si>
  <si>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</si>
  <si>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</si>
  <si>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</si>
  <si>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</si>
  <si>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</si>
  <si>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</si>
  <si>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</si>
  <si>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</si>
  <si>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</si>
  <si>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</si>
  <si>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</si>
  <si>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</si>
  <si>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</si>
  <si>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</si>
  <si>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</si>
  <si>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</si>
  <si>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</si>
  <si>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</si>
  <si>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</si>
  <si>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</si>
  <si>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</si>
  <si>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</si>
  <si>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</si>
  <si>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</si>
  <si>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</si>
  <si>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</si>
  <si>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</si>
  <si>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</si>
  <si>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</si>
  <si>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</si>
  <si>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</si>
  <si>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</si>
  <si>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</si>
  <si>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</si>
  <si>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</si>
  <si>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</si>
  <si>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</si>
  <si>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</si>
  <si>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</si>
  <si>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</si>
  <si>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</si>
  <si>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</si>
  <si>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</si>
  <si>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</si>
  <si>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</si>
  <si>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</si>
  <si>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</si>
  <si>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</si>
  <si>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</si>
  <si>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</si>
  <si>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</si>
  <si>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</si>
  <si>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</si>
  <si>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</si>
  <si>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</si>
  <si>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</si>
  <si>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</si>
  <si>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</si>
  <si>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</si>
  <si>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</si>
  <si>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</si>
  <si>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</si>
  <si>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</si>
  <si>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</si>
  <si>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</si>
  <si>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</si>
  <si>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</si>
  <si>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</si>
  <si>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</si>
  <si>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</si>
  <si>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</si>
  <si>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</si>
  <si>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</si>
  <si>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</si>
  <si>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</si>
  <si>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</si>
  <si>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</si>
  <si>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</si>
  <si>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</si>
  <si>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</si>
  <si>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</si>
  <si>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</si>
  <si>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</si>
  <si>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</si>
  <si>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</si>
  <si>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</si>
  <si>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</si>
  <si>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</si>
  <si>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</si>
  <si>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</si>
  <si>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</si>
  <si>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</si>
  <si>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</si>
  <si>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</si>
  <si>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</si>
  <si>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</si>
  <si>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</si>
  <si>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</si>
  <si>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</si>
  <si>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</si>
  <si>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</si>
  <si>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</si>
  <si>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</si>
  <si>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</si>
  <si>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</si>
  <si>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</si>
  <si>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</si>
  <si>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</si>
  <si>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</si>
  <si>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</si>
  <si>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</si>
  <si>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</si>
  <si>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</si>
  <si>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</si>
  <si>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</si>
  <si>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</si>
  <si>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</si>
  <si>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</si>
  <si>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</si>
  <si>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</si>
  <si>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</si>
  <si>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</si>
  <si>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</si>
  <si>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</si>
  <si>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</si>
  <si>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</si>
  <si>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</si>
  <si>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</si>
  <si>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</si>
  <si>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</si>
  <si>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</si>
  <si>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</si>
  <si>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</si>
  <si>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</si>
  <si>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</si>
  <si>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</si>
  <si>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</si>
  <si>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</si>
  <si>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</si>
  <si>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</si>
  <si>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</si>
  <si>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</si>
  <si>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</si>
  <si>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</si>
  <si>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</si>
  <si>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</si>
  <si>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</si>
  <si>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</si>
  <si>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</si>
  <si>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</si>
  <si>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</si>
  <si>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</si>
  <si>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</si>
  <si>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</si>
  <si>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</si>
  <si>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</si>
  <si>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</si>
  <si>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</si>
  <si>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</si>
  <si>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</si>
  <si>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</si>
  <si>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</si>
  <si>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</si>
  <si>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</si>
  <si>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</si>
  <si>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</si>
  <si>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</si>
  <si>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</si>
  <si>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</si>
  <si>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</si>
  <si>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</si>
  <si>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</si>
  <si>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</si>
  <si>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</si>
  <si>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</si>
  <si>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</si>
  <si>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</si>
  <si>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</si>
  <si>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</si>
  <si>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</si>
  <si>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</si>
  <si>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</si>
  <si>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</si>
  <si>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</si>
  <si>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</si>
  <si>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</si>
  <si>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</si>
  <si>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</si>
  <si>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</si>
  <si>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</si>
  <si>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</si>
  <si>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</si>
  <si>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</si>
  <si>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</si>
  <si>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</si>
  <si>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</si>
  <si>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</si>
  <si>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</si>
  <si>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</si>
  <si>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</si>
  <si>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</si>
  <si>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</si>
  <si>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</si>
  <si>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</si>
  <si>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</si>
  <si>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</si>
  <si>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</si>
  <si>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</si>
  <si>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</si>
  <si>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</si>
  <si>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</si>
  <si>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</si>
  <si>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</si>
  <si>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</si>
  <si>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</si>
  <si>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</si>
  <si>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</si>
  <si>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</si>
  <si>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</si>
  <si>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</si>
  <si>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</si>
  <si>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</si>
  <si>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</si>
  <si>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</si>
  <si>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</si>
  <si>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</si>
  <si>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</si>
  <si>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</si>
  <si>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</si>
  <si>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</si>
  <si>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</si>
  <si>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</si>
  <si>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</si>
  <si>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</si>
  <si>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</si>
  <si>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</si>
  <si>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</si>
  <si>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</si>
  <si>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</si>
  <si>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</si>
  <si>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</si>
  <si>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</si>
  <si>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</si>
  <si>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</si>
  <si>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</si>
  <si>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</si>
  <si>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</si>
  <si>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</si>
  <si>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</si>
  <si>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</si>
  <si>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</si>
  <si>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</si>
  <si>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</si>
  <si>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</si>
  <si>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</si>
  <si>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</si>
  <si>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</si>
  <si>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</si>
  <si>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</si>
  <si>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</si>
  <si>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</si>
  <si>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</si>
  <si>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</si>
  <si>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</si>
  <si>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</si>
  <si>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</si>
  <si>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</si>
  <si>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</si>
  <si>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</si>
  <si>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</si>
  <si>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</si>
  <si>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</si>
  <si>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</si>
  <si>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</si>
  <si>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</si>
  <si>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</si>
  <si>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</si>
  <si>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</si>
  <si>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</si>
  <si>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</si>
  <si>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</si>
  <si>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</si>
  <si>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</si>
  <si>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</si>
  <si>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</si>
  <si>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</si>
  <si>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</si>
  <si>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</si>
  <si>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</si>
  <si>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</si>
  <si>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</si>
  <si>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</si>
  <si>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</si>
  <si>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</si>
  <si>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</si>
  <si>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</si>
  <si>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</si>
  <si>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</si>
  <si>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</si>
  <si>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</si>
  <si>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</si>
  <si>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</si>
  <si>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</si>
  <si>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</si>
  <si>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</si>
  <si>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</si>
  <si>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</si>
  <si>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</si>
  <si>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</si>
  <si>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</si>
  <si>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</si>
  <si>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</si>
  <si>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</si>
  <si>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</si>
  <si>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</si>
  <si>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</si>
  <si>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</si>
  <si>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</si>
  <si>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</si>
  <si>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</si>
  <si>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</si>
  <si>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</si>
  <si>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</si>
  <si>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</si>
  <si>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</si>
  <si>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</si>
  <si>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</si>
  <si>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</si>
  <si>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</si>
  <si>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</si>
  <si>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</si>
  <si>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</si>
  <si>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</si>
  <si>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</si>
  <si>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</si>
  <si>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</si>
  <si>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</si>
  <si>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</si>
  <si>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</si>
  <si>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</si>
  <si>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</si>
  <si>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</si>
  <si>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</si>
  <si>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</si>
  <si>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</si>
  <si>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</si>
  <si>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</si>
  <si>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</si>
  <si>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</si>
  <si>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</si>
  <si>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</si>
  <si>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</si>
  <si>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</si>
  <si>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</si>
  <si>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</si>
  <si>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</si>
  <si>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</si>
  <si>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</si>
  <si>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</si>
  <si>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</si>
  <si>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</si>
  <si>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</si>
  <si>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</si>
  <si>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</si>
  <si>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</si>
  <si>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</si>
  <si>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</si>
  <si>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</si>
  <si>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</si>
  <si>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</si>
  <si>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</si>
  <si>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</si>
  <si>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</si>
  <si>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</si>
  <si>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</si>
  <si>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</si>
  <si>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</si>
  <si>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</si>
  <si>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</si>
  <si>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</si>
  <si>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</si>
  <si>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</si>
  <si>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</si>
  <si>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</si>
  <si>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</si>
  <si>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</si>
  <si>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</si>
  <si>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</si>
  <si>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</si>
  <si>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</si>
  <si>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</si>
  <si>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</si>
  <si>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</si>
  <si>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</si>
  <si>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</si>
  <si>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</si>
  <si>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</si>
  <si>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</si>
  <si>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</si>
  <si>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</si>
  <si>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</si>
  <si>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</si>
  <si>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</si>
  <si>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</si>
  <si>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</si>
  <si>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</si>
  <si>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</si>
  <si>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</si>
  <si>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</si>
  <si>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</si>
  <si>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</si>
  <si>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</si>
  <si>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</si>
  <si>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</si>
  <si>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</si>
  <si>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</si>
  <si>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</si>
  <si>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</si>
  <si>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</si>
  <si>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</si>
  <si>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</si>
  <si>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</si>
  <si>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</si>
  <si>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</si>
  <si>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</si>
  <si>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</si>
  <si>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</si>
  <si>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</si>
  <si>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</si>
  <si>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</si>
  <si>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</si>
  <si>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</si>
  <si>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</si>
  <si>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</si>
  <si>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</si>
  <si>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</si>
  <si>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</si>
  <si>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</si>
  <si>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</si>
  <si>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</si>
  <si>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</si>
  <si>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</si>
  <si>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</si>
  <si>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</si>
  <si>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</si>
  <si>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</si>
  <si>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</si>
  <si>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</si>
  <si>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</si>
  <si>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</si>
  <si>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</si>
  <si>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</si>
  <si>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</si>
  <si>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</si>
  <si>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</si>
  <si>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</si>
  <si>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</si>
  <si>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</si>
  <si>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</si>
  <si>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</si>
  <si>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</si>
  <si>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</si>
  <si>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</si>
  <si>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</si>
  <si>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</si>
  <si>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</si>
  <si>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</si>
  <si>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</si>
  <si>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</si>
  <si>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</si>
  <si>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</si>
  <si>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</si>
  <si>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</si>
  <si>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</si>
  <si>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</si>
  <si>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</si>
  <si>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</si>
  <si>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</si>
  <si>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</si>
  <si>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</si>
  <si>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</si>
  <si>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</si>
  <si>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</si>
  <si>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</si>
  <si>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</si>
  <si>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</si>
  <si>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</si>
  <si>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</si>
  <si>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</si>
  <si>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</si>
  <si>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</si>
  <si>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</si>
  <si>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</si>
  <si>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</si>
  <si>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</si>
  <si>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</si>
  <si>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</si>
  <si>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</si>
  <si>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</si>
  <si>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</si>
  <si>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</si>
  <si>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</si>
  <si>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</si>
  <si>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</si>
  <si>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</si>
  <si>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</si>
  <si>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</si>
  <si>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</si>
  <si>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</si>
  <si>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</si>
  <si>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</si>
  <si>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</si>
  <si>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</si>
  <si>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</si>
  <si>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</si>
  <si>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</si>
  <si>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</si>
  <si>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</si>
  <si>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</si>
  <si>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</si>
  <si>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</si>
  <si>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</si>
  <si>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</si>
  <si>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</si>
  <si>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</si>
  <si>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</si>
  <si>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</si>
  <si>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</si>
  <si>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</si>
  <si>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</si>
  <si>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</si>
  <si>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</si>
  <si>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</si>
  <si>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</si>
  <si>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</si>
  <si>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</si>
  <si>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</si>
  <si>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</si>
  <si>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</si>
  <si>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</si>
  <si>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</si>
  <si>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</si>
  <si>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</si>
  <si>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</si>
  <si>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</si>
  <si>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</si>
  <si>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</si>
  <si>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</si>
  <si>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</si>
  <si>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</si>
  <si>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</si>
  <si>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</si>
  <si>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</si>
  <si>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</si>
  <si>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</si>
  <si>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</si>
  <si>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</si>
  <si>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</si>
  <si>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</si>
  <si>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</si>
  <si>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</si>
  <si>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</si>
  <si>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</si>
  <si>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</si>
  <si>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</si>
  <si>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</si>
  <si>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</si>
  <si>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</si>
  <si>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</si>
  <si>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</si>
  <si>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</si>
  <si>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</si>
  <si>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</si>
  <si>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</si>
  <si>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</si>
  <si>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</si>
  <si>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</si>
  <si>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</si>
  <si>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</si>
  <si>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</si>
  <si>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</si>
  <si>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</si>
  <si>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</si>
  <si>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</si>
  <si>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</si>
  <si>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</si>
  <si>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</si>
  <si>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</si>
  <si>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</si>
  <si>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</si>
  <si>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</si>
  <si>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</si>
  <si>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</si>
  <si>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</si>
  <si>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</si>
  <si>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</si>
  <si>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</si>
  <si>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</si>
  <si>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</si>
  <si>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</si>
  <si>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</si>
  <si>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</si>
  <si>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</si>
  <si>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</si>
  <si>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</si>
  <si>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</si>
  <si>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</si>
  <si>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</si>
  <si>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</si>
  <si>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</si>
  <si>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</si>
  <si>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</si>
  <si>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</si>
  <si>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</si>
  <si>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</si>
  <si>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</si>
  <si>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</si>
  <si>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</si>
  <si>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</si>
  <si>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</si>
  <si>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</si>
  <si>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</si>
  <si>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</si>
  <si>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</si>
  <si>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</si>
  <si>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</si>
  <si>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</si>
  <si>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</si>
  <si>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</si>
  <si>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</si>
  <si>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</si>
  <si>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</si>
  <si>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</si>
  <si>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</si>
  <si>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</si>
  <si>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</si>
  <si>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</si>
  <si>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</si>
  <si>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</si>
  <si>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</si>
  <si>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</si>
  <si>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</si>
  <si>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</si>
  <si>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</si>
  <si>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</si>
  <si>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</si>
  <si>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</si>
  <si>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</si>
  <si>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</si>
  <si>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</si>
  <si>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</si>
  <si>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</si>
  <si>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</si>
  <si>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</si>
  <si>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</si>
  <si>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</si>
  <si>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</si>
  <si>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</si>
  <si>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</si>
  <si>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</si>
  <si>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</si>
  <si>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</si>
  <si>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</si>
  <si>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</si>
  <si>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</si>
  <si>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</si>
  <si>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</si>
  <si>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</si>
  <si>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</si>
  <si>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</si>
  <si>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</si>
  <si>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</si>
  <si>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</si>
  <si>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</si>
  <si>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</si>
  <si>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</si>
  <si>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</si>
  <si>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</si>
  <si>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</si>
  <si>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</si>
  <si>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</si>
  <si>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</si>
  <si>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</si>
  <si>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</si>
  <si>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</si>
  <si>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</si>
  <si>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</si>
  <si>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</si>
  <si>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</si>
  <si>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</si>
  <si>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</si>
  <si>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</si>
  <si>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</si>
  <si>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</si>
  <si>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</si>
  <si>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</si>
  <si>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</si>
  <si>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</si>
  <si>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</si>
  <si>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</si>
  <si>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</si>
  <si>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</si>
  <si>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</si>
  <si>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</si>
  <si>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</si>
  <si>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</si>
  <si>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</si>
  <si>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</si>
  <si>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</si>
  <si>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</si>
  <si>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</si>
  <si>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</si>
  <si>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</si>
  <si>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</si>
  <si>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</si>
  <si>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</si>
  <si>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</si>
  <si>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</si>
  <si>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</si>
  <si>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</si>
  <si>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</si>
  <si>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</si>
  <si>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</si>
  <si>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</si>
  <si>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</si>
  <si>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</si>
  <si>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</si>
  <si>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</si>
  <si>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</si>
  <si>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</si>
  <si>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</si>
  <si>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</si>
  <si>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</si>
  <si>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</si>
  <si>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</si>
  <si>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</si>
  <si>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</si>
  <si>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</si>
  <si>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</si>
  <si>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</si>
  <si>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</si>
  <si>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</si>
  <si>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</si>
  <si>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</si>
  <si>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</si>
  <si>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</si>
  <si>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</si>
  <si>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</si>
  <si>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</si>
  <si>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</si>
  <si>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</si>
  <si>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</si>
  <si>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</si>
  <si>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</si>
  <si>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</si>
  <si>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</si>
  <si>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</si>
  <si>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</si>
  <si>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</si>
  <si>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</si>
  <si>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</si>
  <si>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</si>
  <si>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</si>
  <si>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</si>
  <si>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</si>
  <si>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</si>
  <si>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</si>
  <si>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</si>
  <si>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</si>
  <si>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</si>
  <si>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</si>
  <si>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</si>
  <si>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</si>
  <si>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</si>
  <si>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</si>
  <si>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</si>
  <si>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</si>
  <si>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</si>
  <si>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</si>
  <si>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</si>
  <si>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</si>
  <si>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</si>
  <si>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</si>
  <si>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</si>
  <si>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</si>
  <si>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</si>
  <si>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</si>
  <si>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</si>
  <si>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</si>
  <si>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</si>
  <si>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</si>
  <si>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</si>
  <si>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</si>
  <si>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</si>
  <si>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</si>
  <si>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</si>
  <si>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</si>
  <si>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</si>
  <si>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</si>
  <si>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</si>
  <si>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</si>
  <si>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</si>
  <si>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</si>
  <si>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</si>
  <si>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</si>
  <si>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</si>
  <si>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</si>
  <si>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</si>
  <si>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</si>
  <si>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</si>
  <si>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</si>
  <si>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</si>
  <si>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</si>
  <si>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</si>
  <si>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</si>
  <si>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</si>
  <si>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</si>
  <si>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</si>
  <si>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</si>
  <si>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</si>
  <si>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</si>
  <si>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</si>
  <si>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</si>
  <si>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</si>
  <si>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</si>
  <si>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</si>
  <si>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</si>
  <si>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</si>
  <si>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</si>
  <si>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</si>
  <si>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</si>
  <si>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</si>
  <si>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</si>
  <si>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</si>
  <si>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</si>
  <si>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</si>
  <si>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</si>
  <si>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</si>
  <si>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</si>
  <si>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</si>
  <si>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</si>
  <si>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</si>
  <si>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</si>
  <si>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</si>
  <si>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</si>
  <si>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</si>
  <si>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</si>
  <si>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</si>
  <si>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</si>
  <si>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</si>
  <si>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</si>
  <si>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</si>
  <si>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</si>
  <si>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</si>
  <si>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</si>
  <si>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</si>
  <si>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</si>
  <si>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</si>
  <si>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</si>
  <si>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</si>
  <si>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</si>
  <si>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</si>
  <si>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</si>
  <si>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</si>
  <si>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</si>
  <si>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</si>
  <si>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</si>
  <si>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</si>
  <si>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</si>
  <si>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</si>
  <si>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</si>
  <si>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</si>
  <si>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</si>
  <si>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</si>
  <si>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</si>
  <si>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</si>
  <si>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</si>
  <si>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</si>
  <si>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</si>
  <si>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</si>
  <si>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</si>
  <si>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</si>
  <si>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</si>
  <si>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</si>
  <si>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</si>
  <si>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</si>
  <si>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</si>
  <si>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</si>
  <si>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</si>
  <si>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</si>
  <si>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</si>
  <si>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</si>
  <si>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</si>
  <si>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</si>
  <si>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</si>
  <si>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</si>
  <si>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</si>
  <si>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</si>
  <si>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</si>
  <si>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</si>
  <si>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</si>
  <si>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</si>
  <si>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</si>
  <si>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</si>
  <si>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</si>
  <si>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</si>
  <si>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</si>
  <si>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</si>
  <si>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</si>
  <si>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</si>
  <si>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</si>
  <si>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</si>
  <si>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</si>
  <si>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</si>
  <si>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</si>
  <si>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</si>
  <si>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</si>
  <si>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</si>
  <si>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</si>
  <si>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</si>
  <si>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</si>
  <si>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</si>
  <si>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</si>
  <si>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</si>
  <si>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</si>
  <si>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</si>
  <si>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</si>
  <si>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</si>
  <si>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</si>
  <si>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</si>
  <si>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</si>
  <si>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</si>
  <si>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</si>
  <si>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</si>
  <si>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</si>
  <si>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</si>
  <si>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</si>
  <si>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</si>
  <si>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</si>
  <si>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</si>
  <si>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</si>
  <si>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</si>
  <si>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</si>
  <si>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</si>
  <si>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</si>
  <si>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</si>
  <si>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</si>
  <si>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</si>
  <si>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</si>
  <si>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</si>
  <si>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</si>
  <si>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</si>
  <si>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</si>
  <si>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</si>
  <si>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</si>
  <si>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</si>
  <si>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</si>
  <si>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</si>
  <si>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</si>
  <si>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</si>
  <si>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</si>
  <si>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</si>
  <si>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</si>
  <si>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</si>
  <si>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</si>
  <si>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</si>
  <si>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</si>
  <si>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</si>
  <si>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</si>
  <si>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</si>
  <si>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</si>
  <si>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</si>
  <si>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</si>
  <si>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</si>
  <si>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</si>
  <si>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</si>
  <si>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</si>
  <si>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</si>
  <si>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</si>
  <si>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</si>
  <si>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</si>
  <si>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</si>
  <si>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</si>
  <si>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</si>
  <si>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</si>
  <si>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</si>
  <si>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</si>
  <si>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</si>
  <si>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</si>
  <si>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</si>
  <si>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</si>
  <si>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</si>
  <si>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</si>
  <si>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</si>
  <si>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</si>
  <si>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</si>
  <si>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</si>
  <si>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</si>
  <si>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</si>
  <si>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</si>
  <si>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</si>
  <si>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</si>
  <si>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</si>
  <si>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</si>
  <si>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</si>
  <si>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</si>
  <si>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</si>
  <si>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</si>
  <si>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</si>
  <si>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</si>
  <si>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</si>
  <si>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</si>
  <si>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</si>
  <si>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</si>
  <si>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</si>
  <si>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</si>
  <si>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</si>
  <si>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</si>
  <si>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</si>
  <si>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</si>
  <si>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</si>
  <si>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</si>
  <si>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</si>
  <si>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</si>
  <si>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</si>
  <si>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</si>
  <si>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</si>
  <si>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</si>
  <si>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</si>
  <si>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</si>
  <si>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</si>
  <si>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</si>
  <si>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</si>
  <si>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</si>
  <si>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</si>
  <si>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</si>
  <si>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</si>
  <si>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</si>
  <si>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</si>
  <si>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</si>
  <si>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</si>
  <si>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</si>
  <si>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</si>
  <si>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</si>
  <si>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</si>
  <si>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</si>
  <si>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</si>
  <si>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</si>
  <si>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</si>
  <si>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</si>
  <si>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</si>
  <si>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</si>
  <si>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</si>
  <si>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</si>
  <si>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</si>
  <si>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</si>
  <si>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</si>
  <si>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</si>
  <si>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</si>
  <si>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</si>
  <si>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</si>
  <si>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</si>
  <si>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</si>
  <si>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</si>
  <si>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</si>
  <si>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</si>
  <si>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</si>
  <si>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</si>
  <si>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</si>
  <si>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</si>
  <si>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</si>
  <si>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</si>
  <si>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</si>
  <si>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</si>
  <si>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</si>
  <si>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</si>
  <si>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</si>
  <si>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</si>
  <si>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</si>
  <si>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</si>
  <si>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</si>
  <si>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</si>
  <si>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</si>
  <si>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</si>
  <si>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</si>
  <si>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</si>
  <si>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</si>
  <si>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</si>
  <si>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</si>
  <si>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</si>
  <si>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</si>
  <si>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</si>
  <si>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</si>
  <si>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</si>
  <si>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</si>
  <si>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</si>
  <si>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</si>
  <si>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</si>
  <si>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</si>
  <si>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</si>
  <si>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</si>
  <si>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</si>
  <si>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</si>
  <si>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</si>
  <si>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</si>
  <si>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</si>
  <si>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</si>
  <si>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</si>
  <si>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</si>
  <si>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</si>
  <si>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</si>
  <si>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</si>
  <si>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</si>
  <si>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</si>
  <si>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</si>
  <si>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</si>
  <si>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</si>
  <si>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</si>
  <si>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</si>
  <si>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</si>
  <si>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</si>
  <si>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</si>
  <si>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</si>
  <si>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</si>
  <si>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</si>
  <si>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</si>
  <si>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</si>
  <si>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</si>
  <si>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</si>
  <si>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</si>
  <si>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</si>
  <si>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</si>
  <si>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</si>
  <si>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</si>
  <si>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</si>
  <si>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</si>
  <si>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</si>
  <si>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</si>
  <si>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</si>
  <si>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</si>
  <si>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</si>
  <si>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</si>
  <si>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</si>
  <si>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</si>
  <si>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</si>
  <si>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</si>
  <si>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</si>
  <si>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</si>
  <si>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</si>
  <si>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</si>
  <si>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</si>
  <si>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</si>
  <si>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</si>
  <si>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</si>
  <si>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</si>
  <si>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</si>
  <si>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</si>
  <si>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</si>
  <si>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</si>
  <si>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</si>
  <si>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</si>
  <si>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</si>
  <si>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</si>
  <si>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</si>
  <si>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</si>
  <si>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</si>
  <si>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</si>
  <si>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</si>
  <si>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</si>
  <si>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</si>
  <si>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</si>
  <si>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</si>
  <si>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</si>
  <si>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</si>
  <si>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</si>
  <si>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</si>
  <si>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</si>
  <si>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</si>
  <si>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</si>
  <si>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</si>
  <si>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</si>
  <si>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</si>
  <si>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</si>
  <si>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</si>
  <si>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</si>
  <si>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</si>
  <si>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</si>
  <si>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</si>
  <si>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</si>
  <si>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</si>
  <si>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</si>
  <si>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</si>
  <si>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</si>
  <si>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</si>
  <si>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</si>
  <si>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</si>
  <si>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</si>
  <si>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</si>
  <si>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</si>
  <si>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</si>
  <si>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</si>
  <si>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</si>
  <si>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</si>
  <si>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</si>
  <si>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</si>
  <si>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</si>
  <si>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</si>
  <si>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</si>
  <si>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</si>
  <si>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</si>
  <si>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</si>
  <si>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</si>
  <si>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</si>
  <si>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</si>
  <si>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</si>
  <si>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</si>
  <si>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</si>
  <si>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</si>
  <si>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</si>
  <si>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</si>
  <si>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</si>
  <si>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</si>
  <si>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</si>
  <si>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</si>
  <si>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</si>
  <si>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</si>
  <si>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</si>
  <si>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</si>
  <si>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</si>
  <si>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</si>
  <si>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</si>
  <si>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</si>
  <si>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</si>
  <si>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</si>
  <si>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</si>
  <si>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</si>
  <si>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</si>
  <si>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</si>
  <si>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</si>
  <si>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</si>
  <si>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</si>
  <si>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</si>
  <si>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</si>
  <si>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</si>
  <si>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</si>
  <si>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</si>
  <si>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</si>
  <si>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</si>
  <si>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</si>
  <si>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</si>
  <si>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</si>
  <si>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</si>
  <si>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</si>
  <si>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</si>
  <si>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</si>
  <si>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</si>
  <si>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</si>
  <si>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</si>
  <si>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</si>
  <si>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</si>
  <si>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</si>
  <si>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</si>
  <si>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</si>
  <si>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</si>
  <si>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</si>
  <si>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</si>
  <si>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</si>
  <si>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</si>
  <si>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</si>
  <si>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</si>
  <si>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</si>
  <si>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</si>
  <si>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</si>
  <si>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</si>
  <si>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</si>
  <si>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</si>
  <si>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</si>
  <si>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</si>
  <si>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</si>
  <si>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</si>
  <si>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</si>
  <si>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</si>
  <si>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</si>
  <si>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</si>
  <si>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</si>
  <si>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</si>
  <si>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</si>
  <si>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</si>
  <si>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</si>
  <si>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</si>
  <si>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</si>
  <si>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</si>
  <si>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</si>
  <si>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</si>
  <si>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</si>
  <si>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</si>
  <si>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</si>
  <si>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</si>
  <si>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</si>
  <si>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</si>
  <si>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</si>
  <si>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</si>
  <si>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</si>
  <si>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</si>
  <si>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</si>
  <si>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</si>
  <si>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</si>
  <si>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</si>
  <si>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</si>
  <si>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</si>
  <si>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</si>
  <si>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</si>
  <si>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</si>
  <si>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</si>
  <si>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</si>
  <si>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</si>
  <si>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</si>
  <si>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</si>
  <si>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</si>
  <si>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</si>
  <si>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</si>
  <si>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</si>
  <si>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</si>
  <si>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</si>
  <si>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</si>
  <si>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</si>
  <si>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</si>
  <si>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</si>
  <si>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</si>
  <si>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</si>
  <si>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</si>
  <si>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</si>
  <si>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</si>
  <si>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</si>
  <si>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</si>
  <si>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</si>
  <si>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</si>
  <si>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</si>
  <si>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</si>
  <si>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</si>
  <si>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</si>
  <si>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</si>
  <si>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</si>
  <si>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</si>
  <si>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</si>
  <si>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</si>
  <si>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</si>
  <si>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</si>
  <si>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</si>
  <si>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</si>
  <si>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</si>
  <si>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</si>
  <si>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</si>
  <si>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</si>
  <si>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</si>
  <si>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</si>
  <si>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</si>
  <si>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</si>
  <si>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</si>
  <si>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</si>
  <si>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</si>
  <si>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</si>
  <si>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</si>
  <si>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</si>
  <si>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</si>
  <si>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</si>
  <si>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</si>
  <si>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</si>
  <si>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</si>
  <si>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</si>
  <si>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</si>
  <si>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</si>
  <si>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</si>
  <si>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</si>
  <si>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</si>
  <si>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</si>
  <si>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</si>
  <si>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</si>
  <si>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</si>
  <si>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</si>
  <si>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</si>
  <si>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</si>
  <si>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</si>
  <si>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</si>
  <si>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</si>
  <si>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</si>
  <si>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</si>
  <si>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</si>
  <si>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</si>
  <si>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</si>
  <si>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</si>
  <si>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</si>
  <si>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</si>
  <si>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</si>
  <si>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</si>
  <si>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</si>
  <si>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</si>
  <si>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</si>
  <si>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</si>
  <si>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</si>
  <si>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</si>
  <si>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</si>
  <si>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</si>
  <si>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</si>
  <si>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</si>
  <si>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</si>
  <si>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</si>
  <si>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</si>
  <si>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</si>
  <si>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</si>
  <si>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</si>
  <si>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</si>
  <si>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</si>
  <si>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</si>
  <si>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</si>
  <si>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</si>
  <si>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</si>
  <si>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</si>
  <si>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</si>
  <si>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</si>
  <si>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</si>
  <si>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</si>
  <si>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</si>
  <si>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</si>
  <si>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</si>
  <si>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</si>
  <si>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</si>
  <si>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</si>
  <si>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</si>
  <si>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</si>
  <si>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</si>
  <si>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</si>
  <si>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</si>
  <si>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</si>
  <si>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</si>
  <si>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</si>
  <si>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</si>
  <si>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</si>
  <si>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</si>
  <si>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</si>
  <si>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</si>
  <si>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</si>
  <si>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</si>
  <si>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</si>
  <si>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</si>
  <si>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</si>
  <si>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</si>
  <si>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</si>
  <si>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</si>
  <si>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</si>
  <si>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</si>
  <si>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</si>
  <si>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</si>
  <si>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</si>
  <si>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</si>
  <si>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</si>
  <si>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</si>
  <si>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</si>
  <si>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</si>
  <si>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</si>
  <si>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</si>
  <si>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</si>
  <si>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</si>
  <si>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</si>
  <si>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</si>
  <si>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</si>
  <si>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</si>
  <si>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</si>
  <si>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</si>
  <si>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</si>
  <si>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</si>
  <si>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</si>
  <si>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</si>
  <si>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</si>
  <si>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</si>
  <si>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</si>
  <si>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</si>
  <si>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</si>
  <si>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</si>
  <si>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</si>
  <si>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</si>
  <si>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</si>
  <si>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</si>
  <si>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</si>
  <si>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</si>
  <si>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</si>
  <si>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</si>
  <si>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</si>
  <si>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</si>
  <si>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</si>
  <si>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</si>
  <si>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</si>
  <si>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</si>
  <si>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</si>
  <si>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</si>
  <si>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</si>
  <si>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</si>
  <si>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</si>
  <si>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</si>
  <si>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</si>
  <si>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</si>
  <si>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</si>
  <si>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</si>
  <si>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</si>
  <si>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</si>
  <si>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</si>
  <si>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</si>
  <si>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</si>
  <si>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</si>
  <si>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</si>
  <si>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</si>
  <si>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</si>
  <si>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</si>
  <si>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</si>
  <si>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</si>
  <si>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</si>
  <si>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</si>
  <si>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</si>
  <si>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</si>
  <si>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</si>
  <si>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</si>
  <si>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</si>
  <si>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</si>
  <si>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</si>
  <si>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</si>
  <si>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</si>
  <si>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</si>
  <si>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</si>
  <si>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</si>
  <si>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</si>
  <si>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</si>
  <si>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</si>
  <si>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</si>
  <si>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</si>
  <si>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</si>
  <si>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</si>
  <si>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</si>
  <si>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</si>
  <si>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</si>
  <si>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</si>
  <si>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</si>
  <si>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</si>
  <si>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</si>
  <si>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</si>
  <si>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</si>
  <si>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</si>
  <si>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</si>
  <si>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</si>
  <si>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</si>
  <si>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</si>
  <si>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</si>
  <si>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</si>
  <si>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</si>
  <si>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</si>
  <si>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</si>
  <si>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</si>
  <si>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</si>
  <si>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</si>
  <si>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</si>
  <si>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</si>
  <si>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</si>
  <si>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</si>
  <si>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</si>
  <si>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</si>
  <si>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</si>
  <si>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</si>
  <si>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</si>
  <si>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</si>
  <si>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</si>
  <si>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</si>
  <si>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</si>
  <si>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</si>
  <si>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</si>
  <si>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</si>
  <si>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</si>
  <si>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</si>
  <si>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</si>
  <si>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</si>
  <si>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</si>
  <si>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</si>
  <si>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</si>
  <si>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</si>
  <si>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</si>
  <si>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</si>
  <si>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</si>
  <si>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</si>
  <si>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</si>
  <si>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</si>
  <si>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</si>
  <si>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</si>
  <si>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</si>
  <si>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</si>
  <si>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</si>
  <si>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</si>
  <si>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</si>
  <si>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</si>
  <si>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</si>
  <si>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</si>
  <si>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</si>
  <si>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</si>
  <si>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</si>
  <si>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</si>
  <si>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</si>
  <si>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</si>
  <si>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</si>
  <si>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</si>
  <si>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</si>
  <si>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</si>
  <si>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</si>
  <si>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</si>
  <si>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</si>
  <si>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</si>
  <si>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</si>
  <si>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</si>
  <si>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</si>
  <si>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</si>
  <si>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</si>
  <si>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</si>
  <si>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</si>
  <si>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</si>
  <si>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</si>
  <si>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</si>
  <si>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</si>
  <si>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</si>
  <si>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</si>
  <si>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</si>
  <si>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</si>
  <si>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</si>
  <si>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</si>
  <si>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</si>
  <si>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</si>
  <si>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</si>
  <si>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</si>
  <si>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</si>
  <si>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</si>
  <si>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</si>
  <si>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</si>
  <si>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</si>
  <si>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</si>
  <si>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</si>
  <si>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</si>
  <si>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</si>
  <si>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</si>
  <si>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</si>
  <si>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</si>
  <si>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</si>
  <si>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</si>
  <si>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</si>
  <si>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</si>
  <si>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</si>
  <si>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</si>
  <si>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</si>
  <si>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</si>
  <si>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</si>
  <si>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</si>
  <si>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</si>
  <si>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</si>
  <si>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</si>
  <si>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</si>
  <si>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</si>
  <si>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</si>
  <si>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</si>
  <si>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</si>
  <si>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</si>
  <si>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</si>
  <si>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</si>
  <si>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</si>
  <si>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</si>
  <si>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</si>
  <si>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</si>
  <si>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</si>
  <si>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</si>
  <si>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</si>
  <si>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</si>
  <si>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</si>
  <si>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</si>
  <si>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</si>
  <si>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</si>
  <si>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</si>
  <si>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</si>
  <si>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</si>
  <si>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</si>
  <si>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</si>
  <si>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</si>
  <si>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</si>
  <si>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</si>
  <si>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</si>
  <si>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</si>
  <si>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</si>
  <si>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</si>
  <si>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</si>
  <si>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</si>
  <si>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</si>
  <si>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</si>
  <si>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</si>
  <si>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</si>
  <si>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</si>
  <si>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</si>
  <si>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</si>
  <si>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</si>
  <si>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</si>
  <si>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</si>
  <si>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</si>
  <si>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</si>
  <si>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</si>
  <si>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</si>
  <si>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</si>
  <si>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</si>
  <si>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</si>
  <si>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</si>
  <si>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</si>
  <si>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</si>
  <si>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</si>
  <si>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</si>
  <si>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</si>
  <si>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</si>
  <si>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</si>
  <si>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</si>
  <si>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</si>
  <si>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</si>
  <si>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</si>
  <si>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</si>
  <si>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</si>
  <si>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</si>
  <si>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</si>
  <si>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</si>
  <si>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</si>
  <si>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</si>
  <si>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</si>
  <si>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</si>
  <si>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</si>
  <si>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</si>
  <si>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</si>
  <si>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</si>
  <si>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</si>
  <si>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</si>
  <si>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</si>
  <si>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</si>
  <si>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</si>
  <si>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</si>
  <si>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</si>
  <si>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</si>
  <si>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</si>
  <si>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</si>
  <si>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</si>
  <si>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</si>
  <si>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</si>
  <si>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</si>
  <si>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</si>
  <si>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</si>
  <si>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</si>
  <si>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</si>
  <si>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</si>
  <si>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</si>
  <si>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</si>
  <si>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</si>
  <si>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</si>
  <si>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</si>
  <si>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</si>
  <si>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</si>
  <si>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</si>
  <si>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</si>
  <si>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</si>
  <si>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</si>
  <si>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</si>
  <si>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</si>
  <si>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</si>
  <si>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</si>
  <si>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</si>
  <si>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</si>
  <si>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</si>
  <si>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</si>
  <si>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</si>
  <si>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</si>
  <si>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</si>
  <si>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</si>
  <si>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</si>
  <si>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</si>
  <si>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</si>
  <si>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</si>
  <si>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</si>
  <si>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</si>
  <si>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</si>
  <si>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</si>
  <si>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</si>
  <si>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</si>
  <si>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</si>
  <si>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</si>
  <si>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</si>
  <si>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</si>
  <si>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</si>
  <si>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</si>
  <si>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</si>
  <si>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</si>
  <si>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</si>
  <si>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</si>
  <si>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</si>
  <si>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</si>
  <si>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</si>
  <si>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</si>
  <si>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</si>
  <si>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</si>
  <si>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</si>
  <si>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</si>
  <si>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</si>
  <si>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</si>
  <si>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</si>
  <si>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</si>
  <si>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</si>
  <si>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</si>
  <si>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</si>
  <si>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</si>
  <si>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</si>
  <si>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</si>
  <si>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</si>
  <si>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</si>
  <si>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</si>
  <si>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</si>
  <si>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</si>
  <si>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</si>
  <si>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</si>
  <si>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</si>
  <si>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</si>
  <si>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</si>
  <si>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</si>
  <si>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</si>
  <si>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</si>
  <si>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</si>
  <si>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</si>
  <si>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</si>
  <si>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</si>
  <si>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</si>
  <si>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</si>
  <si>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</si>
  <si>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</si>
  <si>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</si>
  <si>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</si>
  <si>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</si>
  <si>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</si>
  <si>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</si>
  <si>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</si>
  <si>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</si>
  <si>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</si>
  <si>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</si>
  <si>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</si>
  <si>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</si>
  <si>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</si>
  <si>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</si>
  <si>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</si>
  <si>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</si>
  <si>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</si>
  <si>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</si>
  <si>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</si>
  <si>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</si>
  <si>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</si>
  <si>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</si>
  <si>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</si>
  <si>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</si>
  <si>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</si>
  <si>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</si>
  <si>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</si>
  <si>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</si>
  <si>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</si>
  <si>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</si>
  <si>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</si>
  <si>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</si>
  <si>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</si>
  <si>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</si>
  <si>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</si>
  <si>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</si>
  <si>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</si>
  <si>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</si>
  <si>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</si>
  <si>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</si>
  <si>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</si>
  <si>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</si>
  <si>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</si>
  <si>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</si>
  <si>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</si>
  <si>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</si>
  <si>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</si>
  <si>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</si>
  <si>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</si>
  <si>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</si>
  <si>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</si>
  <si>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</si>
  <si>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</si>
  <si>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</si>
  <si>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</si>
  <si>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</si>
  <si>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</si>
  <si>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</si>
  <si>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</si>
  <si>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</si>
  <si>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</si>
  <si>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</si>
  <si>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</si>
  <si>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</si>
  <si>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</si>
  <si>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</si>
  <si>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</si>
  <si>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</si>
  <si>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</si>
  <si>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</si>
  <si>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</si>
  <si>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</si>
  <si>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</si>
  <si>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</si>
  <si>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</si>
  <si>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</si>
  <si>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</si>
  <si>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</si>
  <si>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</si>
  <si>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</si>
  <si>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</si>
  <si>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</si>
  <si>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</si>
  <si>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</si>
  <si>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</si>
  <si>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</si>
  <si>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</si>
  <si>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</si>
  <si>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</si>
  <si>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</si>
  <si>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</si>
  <si>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</si>
  <si>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</si>
  <si>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</si>
  <si>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</si>
  <si>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</si>
  <si>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</si>
  <si>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</si>
  <si>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</si>
  <si>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</si>
  <si>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</si>
  <si>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</si>
  <si>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</si>
  <si>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</si>
  <si>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</si>
  <si>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</si>
  <si>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</si>
  <si>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</si>
  <si>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</si>
  <si>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</si>
  <si>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</si>
  <si>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</si>
  <si>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</si>
  <si>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</si>
  <si>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</si>
  <si>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</si>
  <si>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</si>
  <si>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</si>
  <si>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</si>
  <si>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</si>
  <si>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</si>
  <si>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</si>
  <si>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</si>
  <si>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</si>
  <si>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</si>
  <si>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</si>
  <si>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</si>
  <si>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</si>
  <si>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</si>
  <si>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</si>
  <si>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</si>
  <si>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</si>
  <si>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</si>
  <si>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</si>
  <si>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</si>
  <si>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</si>
  <si>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</si>
  <si>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</si>
  <si>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</si>
  <si>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</si>
  <si>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</si>
  <si>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</si>
  <si>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</si>
  <si>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</si>
  <si>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</si>
  <si>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</si>
  <si>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</si>
  <si>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</si>
  <si>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</si>
  <si>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</si>
  <si>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</si>
  <si>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</si>
  <si>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</si>
  <si>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</si>
  <si>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</si>
  <si>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</si>
  <si>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</si>
  <si>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</si>
  <si>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</si>
  <si>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</si>
  <si>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</si>
  <si>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</si>
  <si>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</si>
  <si>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</si>
  <si>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</si>
  <si>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</si>
  <si>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</si>
  <si>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</si>
  <si>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</si>
  <si>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</si>
  <si>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</si>
  <si>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</si>
  <si>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</si>
  <si>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</si>
  <si>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</si>
  <si>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</si>
  <si>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</si>
  <si>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</si>
  <si>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</si>
  <si>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</si>
  <si>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</si>
  <si>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</si>
  <si>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</si>
  <si>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</si>
  <si>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</si>
  <si>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</si>
  <si>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</si>
  <si>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</si>
  <si>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</si>
  <si>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</si>
  <si>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</si>
  <si>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</si>
  <si>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</si>
  <si>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</si>
  <si>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</si>
  <si>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</si>
  <si>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</si>
  <si>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</si>
  <si>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</si>
  <si>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</si>
  <si>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</si>
  <si>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</si>
  <si>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</si>
  <si>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</si>
  <si>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</si>
  <si>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</si>
  <si>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</si>
  <si>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</si>
  <si>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</si>
  <si>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</si>
  <si>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</si>
  <si>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</si>
  <si>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</si>
  <si>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</si>
  <si>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</si>
  <si>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</si>
  <si>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</si>
  <si>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</si>
  <si>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</si>
  <si>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</si>
  <si>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</si>
  <si>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</si>
  <si>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</si>
  <si>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</si>
  <si>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</si>
  <si>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</si>
  <si>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</si>
  <si>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</si>
  <si>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</si>
  <si>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</si>
  <si>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</si>
  <si>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</si>
  <si>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</si>
  <si>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</si>
  <si>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</si>
  <si>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</si>
  <si>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</si>
  <si>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</si>
  <si>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</si>
  <si>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</si>
  <si>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</si>
  <si>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</si>
  <si>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</si>
  <si>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</si>
  <si>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</si>
  <si>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</si>
  <si>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</si>
  <si>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</si>
  <si>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</si>
  <si>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</si>
  <si>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</si>
  <si>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</si>
  <si>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</si>
  <si>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</si>
  <si>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</si>
  <si>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</si>
  <si>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</si>
  <si>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</si>
  <si>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</si>
  <si>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</si>
  <si>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</si>
  <si>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</si>
  <si>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</si>
  <si>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</si>
  <si>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</si>
  <si>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</si>
  <si>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</si>
  <si>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</si>
  <si>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</si>
  <si>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</si>
  <si>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</si>
  <si>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</si>
  <si>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</si>
  <si>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</si>
  <si>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</si>
  <si>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</si>
  <si>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</si>
  <si>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</si>
  <si>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</si>
  <si>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</si>
  <si>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</si>
  <si>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</si>
  <si>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</si>
  <si>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</si>
  <si>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</si>
  <si>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</si>
  <si>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</si>
  <si>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</si>
  <si>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</si>
  <si>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</si>
  <si>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</si>
  <si>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</si>
  <si>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</si>
  <si>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</si>
  <si>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</si>
  <si>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</si>
  <si>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</si>
  <si>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</si>
  <si>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</si>
  <si>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</si>
  <si>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</si>
  <si>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</si>
  <si>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</si>
  <si>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</si>
  <si>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</si>
  <si>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</si>
  <si>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</si>
  <si>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</si>
  <si>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</si>
  <si>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</si>
  <si>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</si>
  <si>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</si>
  <si>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</si>
  <si>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</si>
  <si>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</si>
  <si>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</si>
  <si>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</si>
  <si>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</si>
  <si>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</si>
  <si>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</si>
  <si>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</si>
  <si>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</si>
  <si>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</si>
  <si>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</si>
  <si>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</si>
  <si>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</si>
  <si>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</si>
  <si>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</si>
  <si>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</si>
  <si>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</si>
  <si>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</si>
  <si>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</si>
  <si>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</si>
  <si>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</si>
  <si>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</si>
  <si>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</si>
  <si>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</si>
  <si>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</si>
  <si>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</si>
  <si>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</si>
  <si>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</si>
  <si>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</si>
  <si>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</si>
  <si>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</si>
  <si>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</si>
  <si>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</si>
  <si>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</si>
  <si>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</si>
  <si>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</si>
  <si>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</si>
  <si>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</si>
  <si>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</si>
  <si>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</si>
  <si>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</si>
  <si>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</si>
  <si>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</si>
  <si>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</si>
  <si>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</si>
  <si>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</si>
  <si>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</si>
  <si>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</si>
  <si>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</si>
  <si>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</si>
  <si>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</si>
  <si>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</si>
  <si>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</si>
  <si>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</si>
  <si>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</si>
  <si>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</si>
  <si>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</si>
  <si>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</si>
  <si>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</si>
  <si>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</si>
  <si>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</si>
  <si>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</si>
  <si>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</si>
  <si>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</si>
  <si>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</si>
  <si>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</si>
  <si>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</si>
  <si>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</si>
  <si>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</si>
  <si>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</si>
  <si>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</si>
  <si>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</si>
  <si>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</si>
  <si>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</si>
  <si>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</si>
  <si>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</si>
  <si>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</si>
  <si>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</si>
  <si>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</si>
  <si>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</si>
  <si>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</si>
  <si>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</si>
  <si>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</si>
  <si>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</si>
  <si>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</si>
  <si>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</si>
  <si>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</si>
  <si>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</si>
  <si>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</si>
  <si>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</si>
  <si>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</si>
  <si>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</si>
  <si>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</si>
  <si>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</si>
  <si>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</si>
  <si>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</si>
  <si>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</si>
  <si>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</si>
  <si>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</si>
  <si>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</si>
  <si>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</si>
  <si>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</si>
  <si>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</si>
  <si>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</si>
  <si>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</si>
  <si>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</si>
  <si>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</si>
  <si>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</si>
  <si>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</si>
  <si>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</si>
  <si>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</si>
  <si>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</si>
  <si>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</si>
  <si>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</si>
  <si>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</si>
  <si>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</si>
  <si>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</si>
  <si>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</si>
  <si>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</si>
  <si>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</si>
  <si>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</si>
  <si>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</si>
  <si>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</si>
  <si>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</si>
  <si>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</si>
  <si>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</si>
  <si>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</si>
  <si>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</si>
  <si>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</si>
  <si>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</si>
  <si>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</si>
  <si>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</si>
  <si>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</si>
  <si>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</si>
  <si>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</si>
  <si>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</si>
  <si>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</si>
  <si>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</si>
  <si>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</si>
  <si>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</si>
  <si>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</si>
  <si>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</si>
  <si>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</si>
  <si>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</si>
  <si>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</si>
  <si>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</si>
  <si>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</si>
  <si>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</si>
  <si>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</si>
  <si>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</si>
  <si>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</si>
  <si>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</si>
  <si>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</si>
  <si>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</si>
  <si>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</si>
  <si>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</si>
  <si>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</si>
  <si>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</si>
  <si>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</si>
  <si>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</si>
  <si>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</si>
  <si>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</si>
  <si>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</si>
  <si>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</si>
  <si>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</si>
  <si>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</si>
  <si>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</si>
  <si>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</si>
  <si>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</si>
  <si>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</si>
  <si>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</si>
  <si>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</si>
  <si>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</si>
  <si>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</si>
  <si>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</si>
  <si>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</si>
  <si>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</si>
  <si>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</si>
  <si>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</si>
  <si>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</si>
  <si>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</si>
  <si>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</si>
  <si>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</si>
  <si>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</si>
  <si>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</si>
  <si>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</si>
  <si>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</si>
  <si>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</si>
  <si>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</si>
  <si>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</si>
  <si>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</si>
  <si>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</si>
  <si>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</si>
  <si>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</si>
  <si>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</si>
  <si>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</si>
  <si>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</si>
  <si>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</si>
  <si>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</si>
  <si>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</si>
  <si>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</si>
  <si>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</si>
  <si>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</si>
  <si>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</si>
  <si>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</si>
  <si>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</si>
  <si>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</si>
  <si>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</si>
  <si>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</si>
  <si>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</si>
  <si>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</si>
  <si>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</si>
  <si>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</si>
  <si>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</si>
  <si>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</si>
  <si>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</si>
  <si>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</si>
  <si>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</si>
  <si>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</si>
  <si>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</si>
  <si>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</si>
  <si>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</si>
  <si>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</si>
  <si>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</si>
  <si>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</si>
  <si>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</si>
  <si>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</si>
  <si>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</si>
  <si>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</si>
  <si>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</si>
  <si>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</si>
  <si>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</si>
  <si>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</si>
  <si>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</si>
  <si>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</si>
  <si>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</si>
  <si>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</si>
  <si>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</si>
  <si>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</si>
  <si>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</si>
  <si>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</si>
  <si>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</si>
  <si>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</si>
  <si>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</si>
  <si>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</si>
  <si>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</si>
  <si>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</si>
  <si>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</si>
  <si>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</si>
  <si>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</si>
  <si>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</si>
  <si>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</si>
  <si>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</si>
  <si>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</si>
  <si>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</si>
  <si>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</si>
  <si>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</si>
  <si>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</si>
  <si>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</si>
  <si>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</si>
  <si>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</si>
  <si>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</si>
  <si>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</si>
  <si>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</si>
  <si>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</si>
  <si>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</si>
  <si>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</si>
  <si>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</si>
  <si>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</si>
  <si>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</si>
  <si>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</si>
  <si>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</si>
  <si>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</si>
  <si>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</si>
  <si>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</si>
  <si>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</si>
  <si>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</si>
  <si>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</si>
  <si>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</si>
  <si>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</si>
  <si>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</si>
  <si>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</si>
  <si>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</si>
  <si>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</si>
  <si>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</si>
  <si>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</si>
  <si>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</si>
  <si>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</si>
  <si>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</si>
  <si>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</si>
  <si>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</si>
  <si>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</si>
  <si>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</si>
  <si>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</si>
  <si>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</si>
  <si>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</si>
  <si>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</si>
  <si>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</si>
  <si>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</si>
  <si>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</si>
  <si>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</si>
  <si>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</si>
  <si>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</si>
  <si>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</si>
  <si>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</si>
  <si>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</si>
  <si>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</si>
  <si>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</si>
  <si>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</si>
  <si>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</si>
  <si>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</si>
  <si>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</si>
  <si>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</si>
  <si>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</si>
  <si>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</si>
  <si>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</si>
  <si>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</si>
  <si>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</si>
  <si>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</si>
  <si>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</si>
  <si>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</si>
  <si>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</si>
  <si>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</si>
  <si>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</si>
  <si>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</si>
  <si>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</si>
  <si>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</si>
  <si>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</si>
  <si>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</si>
  <si>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</si>
  <si>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</si>
  <si>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</si>
  <si>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</si>
  <si>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</si>
  <si>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</si>
  <si>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</si>
  <si>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</si>
  <si>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</si>
  <si>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</si>
  <si>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</si>
  <si>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</si>
  <si>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</si>
  <si>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</si>
  <si>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</si>
  <si>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</si>
  <si>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</si>
  <si>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</si>
  <si>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</si>
  <si>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</si>
  <si>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</si>
  <si>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</si>
  <si>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</si>
  <si>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</si>
  <si>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</si>
  <si>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</si>
  <si>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</si>
  <si>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</si>
  <si>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</si>
  <si>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</si>
  <si>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</si>
  <si>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</si>
  <si>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</si>
  <si>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</si>
  <si>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</si>
  <si>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</si>
  <si>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</si>
  <si>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</si>
  <si>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</si>
  <si>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</si>
  <si>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</si>
  <si>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</si>
  <si>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</si>
  <si>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</si>
  <si>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</si>
  <si>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</si>
  <si>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</si>
  <si>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</si>
  <si>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</si>
  <si>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</si>
  <si>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</si>
  <si>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</si>
  <si>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</si>
  <si>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</si>
  <si>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</si>
  <si>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</si>
  <si>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</si>
  <si>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</si>
  <si>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</si>
  <si>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</si>
  <si>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</si>
  <si>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</si>
  <si>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</si>
  <si>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</si>
  <si>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</si>
  <si>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</si>
  <si>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</si>
  <si>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</si>
  <si>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</si>
  <si>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</si>
  <si>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</si>
  <si>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</si>
  <si>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</si>
  <si>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</si>
  <si>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</si>
  <si>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</si>
  <si>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</si>
  <si>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</si>
  <si>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</si>
  <si>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</si>
  <si>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</si>
  <si>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</si>
  <si>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</si>
  <si>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</si>
  <si>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</si>
  <si>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</si>
  <si>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</si>
  <si>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</si>
  <si>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</si>
  <si>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</si>
  <si>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</si>
  <si>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</si>
  <si>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</si>
  <si>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</si>
  <si>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</si>
  <si>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</si>
  <si>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</si>
  <si>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</si>
  <si>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</si>
  <si>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</si>
  <si>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</si>
  <si>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</si>
  <si>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</si>
  <si>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</si>
  <si>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</si>
  <si>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</si>
  <si>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</si>
  <si>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</si>
  <si>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</si>
  <si>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</si>
  <si>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</si>
  <si>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</si>
  <si>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</si>
  <si>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</si>
  <si>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</si>
  <si>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</si>
  <si>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</si>
  <si>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</si>
  <si>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</si>
  <si>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</si>
  <si>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</si>
  <si>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</si>
  <si>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</si>
  <si>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</si>
  <si>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</si>
  <si>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</si>
  <si>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</si>
  <si>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</si>
  <si>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</si>
  <si>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</si>
  <si>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</si>
  <si>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</si>
  <si>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</si>
  <si>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</si>
  <si>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</si>
  <si>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</si>
  <si>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</si>
  <si>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</si>
  <si>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</si>
  <si>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</si>
  <si>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</si>
  <si>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</si>
  <si>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</si>
  <si>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</si>
  <si>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</si>
  <si>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</si>
  <si>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</si>
  <si>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</si>
  <si>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</si>
  <si>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</si>
  <si>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</si>
  <si>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</si>
  <si>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</si>
  <si>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</si>
  <si>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</si>
  <si>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</si>
  <si>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</si>
  <si>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</si>
  <si>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</si>
  <si>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</si>
  <si>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</si>
  <si>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</si>
  <si>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</si>
  <si>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</si>
  <si>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</si>
  <si>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</si>
  <si>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</si>
  <si>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</si>
  <si>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</si>
  <si>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</si>
  <si>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</si>
  <si>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</si>
  <si>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</si>
  <si>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</si>
  <si>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</si>
  <si>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</si>
  <si>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</si>
  <si>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</si>
  <si>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</si>
  <si>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</si>
  <si>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</si>
  <si>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</si>
  <si>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</si>
  <si>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</si>
  <si>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</si>
  <si>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</si>
  <si>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</si>
  <si>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</si>
  <si>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</si>
  <si>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</si>
  <si>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</si>
  <si>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</si>
  <si>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</si>
  <si>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</si>
  <si>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</si>
  <si>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</si>
  <si>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</si>
  <si>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</si>
  <si>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</si>
  <si>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</si>
  <si>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</si>
  <si>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</si>
  <si>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</si>
  <si>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</si>
  <si>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</si>
  <si>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</si>
  <si>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</si>
  <si>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</si>
  <si>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</si>
  <si>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</si>
  <si>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</si>
  <si>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</si>
  <si>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</si>
  <si>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</si>
  <si>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</si>
  <si>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</si>
  <si>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</si>
  <si>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</si>
  <si>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</si>
  <si>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</si>
  <si>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</si>
  <si>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</si>
  <si>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</si>
  <si>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</si>
  <si>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</si>
  <si>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</si>
  <si>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</si>
  <si>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</si>
  <si>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</si>
  <si>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</si>
  <si>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</si>
  <si>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</si>
  <si>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</si>
  <si>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</si>
  <si>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</si>
  <si>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</si>
  <si>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</si>
  <si>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</si>
  <si>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</si>
  <si>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</si>
  <si>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</si>
  <si>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</si>
  <si>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</si>
  <si>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</si>
  <si>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</si>
  <si>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</si>
  <si>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</si>
  <si>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</si>
  <si>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</si>
  <si>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</si>
  <si>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</si>
  <si>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</si>
  <si>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</si>
  <si>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</si>
  <si>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</si>
  <si>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</si>
  <si>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</si>
  <si>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</si>
  <si>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</si>
  <si>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</si>
  <si>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</si>
  <si>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</si>
  <si>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</si>
  <si>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</si>
  <si>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</si>
  <si>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</si>
  <si>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</si>
  <si>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</si>
  <si>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</si>
  <si>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</si>
  <si>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</si>
  <si>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</si>
  <si>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</si>
  <si>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</si>
  <si>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</si>
  <si>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</si>
  <si>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</si>
  <si>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</si>
  <si>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</si>
  <si>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</si>
  <si>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</si>
  <si>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</si>
  <si>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</si>
  <si>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</si>
  <si>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</si>
  <si>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</si>
  <si>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</si>
  <si>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</si>
  <si>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</si>
  <si>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</si>
  <si>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</si>
  <si>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</si>
  <si>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</si>
  <si>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</si>
  <si>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</si>
  <si>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</si>
  <si>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</si>
  <si>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</si>
  <si>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</si>
  <si>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</si>
  <si>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</si>
  <si>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</si>
  <si>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</si>
  <si>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</si>
  <si>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</si>
  <si>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</si>
  <si>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</si>
  <si>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</si>
  <si>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</si>
  <si>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</si>
  <si>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</si>
  <si>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</si>
  <si>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</si>
  <si>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</si>
  <si>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</si>
  <si>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</si>
  <si>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</si>
  <si>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</si>
  <si>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</si>
  <si>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</si>
  <si>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</si>
  <si>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</si>
  <si>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</si>
  <si>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</si>
  <si>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</si>
  <si>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</si>
  <si>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</si>
  <si>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</si>
  <si>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</si>
  <si>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</si>
  <si>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</si>
  <si>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</si>
  <si>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</si>
  <si>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</si>
  <si>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</si>
  <si>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</si>
  <si>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</si>
  <si>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</si>
  <si>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</si>
  <si>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</si>
  <si>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</si>
  <si>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</si>
  <si>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</si>
  <si>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</si>
  <si>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</si>
  <si>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</si>
  <si>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</si>
  <si>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</si>
  <si>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</si>
  <si>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</si>
  <si>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</si>
  <si>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</si>
  <si>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</si>
  <si>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</si>
  <si>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</si>
  <si>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</si>
  <si>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</si>
  <si>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</si>
  <si>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</si>
  <si>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</si>
  <si>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</si>
  <si>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</si>
  <si>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</si>
  <si>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</si>
  <si>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</si>
  <si>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</si>
  <si>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</si>
  <si>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</si>
  <si>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</si>
  <si>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</si>
  <si>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</si>
  <si>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</si>
  <si>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</si>
  <si>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</si>
  <si>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</si>
  <si>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</si>
  <si>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</si>
  <si>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</si>
  <si>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</si>
  <si>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</si>
  <si>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</si>
  <si>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</si>
  <si>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</si>
  <si>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</si>
  <si>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</si>
  <si>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</si>
  <si>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</si>
  <si>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</si>
  <si>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</si>
  <si>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</si>
  <si>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</si>
  <si>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</si>
  <si>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</si>
  <si>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</si>
  <si>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</si>
  <si>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</si>
  <si>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</si>
  <si>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</si>
  <si>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</si>
  <si>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</si>
  <si>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</si>
  <si>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</si>
  <si>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</si>
  <si>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</si>
  <si>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</si>
  <si>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</si>
  <si>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</si>
  <si>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</si>
  <si>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</si>
  <si>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</si>
  <si>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</si>
  <si>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</si>
  <si>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</si>
  <si>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</si>
  <si>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</si>
  <si>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</si>
  <si>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</si>
  <si>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</si>
  <si>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</si>
  <si>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</si>
  <si>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</si>
  <si>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</si>
  <si>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</si>
  <si>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</si>
  <si>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</si>
  <si>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</si>
  <si>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</si>
  <si>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</si>
  <si>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</si>
  <si>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</si>
  <si>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</si>
  <si>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</si>
  <si>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</si>
  <si>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</si>
  <si>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</si>
  <si>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</si>
  <si>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</si>
  <si>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</si>
  <si>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</si>
  <si>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</si>
  <si>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</si>
  <si>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</si>
  <si>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</si>
  <si>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</si>
  <si>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</si>
  <si>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</si>
  <si>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</si>
  <si>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</si>
  <si>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</si>
  <si>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</si>
  <si>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</si>
  <si>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</si>
  <si>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</si>
  <si>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</si>
  <si>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</si>
  <si>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</si>
  <si>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</si>
  <si>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</si>
  <si>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</si>
  <si>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</si>
  <si>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</si>
  <si>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</si>
  <si>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</si>
  <si>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</si>
  <si>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</si>
  <si>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</si>
  <si>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</si>
  <si>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</si>
  <si>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</si>
  <si>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</si>
  <si>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</si>
  <si>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</si>
  <si>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</si>
  <si>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</si>
  <si>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</si>
  <si>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</si>
  <si>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</si>
  <si>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</si>
  <si>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</si>
  <si>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</si>
  <si>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</si>
  <si>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</si>
  <si>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</si>
  <si>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</si>
  <si>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</si>
  <si>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</si>
  <si>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</si>
  <si>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</si>
  <si>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</si>
  <si>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</si>
  <si>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</si>
  <si>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</si>
  <si>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</si>
  <si>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</si>
  <si>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</si>
  <si>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</si>
  <si>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</si>
  <si>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</si>
  <si>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</si>
  <si>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</si>
  <si>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</si>
  <si>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</si>
  <si>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</si>
  <si>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</si>
  <si>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</si>
  <si>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</si>
  <si>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</si>
  <si>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</si>
  <si>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</si>
  <si>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</si>
  <si>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</si>
  <si>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</si>
  <si>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</si>
  <si>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</si>
  <si>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</si>
  <si>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</si>
  <si>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</si>
  <si>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</si>
  <si>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</si>
  <si>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</si>
  <si>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</si>
  <si>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</si>
  <si>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</si>
  <si>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</si>
  <si>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</si>
  <si>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</si>
  <si>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</si>
  <si>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</si>
  <si>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</si>
  <si>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</si>
  <si>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</si>
  <si>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</si>
  <si>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</si>
  <si>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</si>
  <si>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</si>
  <si>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</si>
  <si>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</si>
  <si>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</si>
  <si>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</si>
  <si>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</si>
  <si>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</si>
  <si>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</si>
  <si>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</si>
  <si>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</si>
  <si>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</si>
  <si>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</si>
  <si>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</si>
  <si>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</si>
  <si>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</si>
  <si>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</si>
  <si>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</si>
  <si>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</si>
  <si>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</si>
  <si>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</si>
  <si>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</si>
  <si>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</si>
  <si>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</si>
  <si>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</si>
  <si>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</si>
  <si>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</si>
  <si>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</si>
  <si>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</si>
  <si>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</si>
  <si>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</si>
  <si>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</si>
  <si>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</si>
  <si>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</si>
  <si>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</si>
  <si>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</si>
  <si>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</si>
  <si>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</si>
  <si>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</si>
  <si>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</si>
  <si>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</si>
  <si>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</si>
  <si>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</si>
  <si>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</si>
  <si>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</si>
  <si>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</si>
  <si>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</si>
  <si>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</si>
  <si>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</si>
  <si>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</si>
  <si>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</si>
  <si>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</si>
  <si>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</si>
  <si>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</si>
  <si>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</si>
  <si>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</si>
  <si>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</si>
  <si>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</si>
  <si>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</si>
  <si>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</si>
  <si>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</si>
  <si>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</si>
  <si>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</si>
  <si>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</si>
  <si>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</si>
  <si>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</si>
  <si>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</si>
  <si>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</si>
  <si>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</si>
  <si>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</si>
  <si>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</si>
  <si>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</si>
  <si>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</si>
  <si>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</si>
  <si>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</si>
  <si>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</si>
  <si>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</si>
  <si>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</si>
  <si>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</si>
  <si>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</si>
  <si>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</si>
  <si>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</si>
  <si>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</si>
  <si>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</si>
  <si>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</si>
  <si>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</si>
  <si>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</si>
  <si>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</si>
  <si>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</si>
  <si>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</si>
  <si>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</si>
  <si>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</si>
  <si>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</si>
  <si>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</si>
  <si>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</si>
  <si>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</si>
  <si>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</si>
  <si>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</si>
  <si>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</si>
  <si>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</si>
  <si>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</si>
  <si>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</si>
  <si>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</si>
  <si>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</si>
  <si>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</si>
  <si>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</si>
  <si>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</si>
  <si>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</si>
  <si>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</si>
  <si>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</si>
  <si>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</si>
  <si>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</si>
  <si>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</si>
  <si>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</si>
  <si>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</si>
  <si>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</si>
  <si>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</si>
  <si>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</si>
  <si>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</si>
  <si>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</si>
  <si>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</si>
  <si>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</si>
  <si>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</si>
  <si>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</si>
  <si>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</si>
  <si>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</si>
  <si>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</si>
  <si>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</si>
  <si>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</si>
  <si>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</si>
  <si>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</si>
  <si>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</si>
  <si>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</si>
  <si>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</si>
  <si>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</si>
  <si>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</si>
  <si>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</si>
  <si>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</si>
  <si>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</si>
  <si>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</si>
  <si>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</si>
  <si>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</si>
  <si>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</si>
  <si>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</si>
  <si>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</si>
  <si>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</si>
  <si>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</si>
  <si>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</si>
  <si>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</si>
  <si>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</si>
  <si>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</si>
  <si>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</si>
  <si>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</si>
  <si>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</si>
  <si>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</si>
  <si>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</si>
  <si>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</si>
  <si>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</si>
  <si>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</si>
  <si>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</si>
  <si>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</si>
  <si>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</si>
  <si>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</si>
  <si>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</si>
  <si>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</si>
  <si>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</si>
  <si>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</si>
  <si>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</si>
  <si>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</si>
  <si>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</si>
  <si>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</si>
  <si>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</si>
  <si>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</si>
  <si>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</si>
  <si>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</si>
  <si>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</si>
  <si>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</si>
  <si>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</si>
  <si>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</si>
  <si>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</si>
  <si>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</si>
  <si>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</si>
  <si>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</si>
  <si>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</si>
  <si>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</si>
  <si>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</si>
  <si>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</si>
  <si>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</si>
  <si>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</si>
  <si>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</si>
  <si>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</si>
  <si>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</si>
  <si>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</si>
  <si>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</si>
  <si>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</si>
  <si>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</si>
  <si>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</si>
  <si>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</si>
  <si>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</si>
  <si>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</si>
  <si>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</si>
  <si>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</si>
  <si>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</si>
  <si>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</si>
  <si>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</si>
  <si>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</si>
  <si>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</si>
  <si>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</si>
  <si>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</si>
  <si>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</si>
  <si>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</si>
  <si>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</si>
  <si>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</si>
  <si>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</si>
  <si>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</si>
  <si>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</si>
  <si>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</si>
  <si>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</si>
  <si>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</si>
  <si>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</si>
  <si>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</si>
  <si>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</si>
  <si>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</si>
  <si>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</si>
  <si>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</si>
  <si>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</si>
  <si>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</si>
  <si>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</si>
  <si>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</si>
  <si>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</si>
  <si>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</si>
  <si>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</si>
  <si>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</si>
  <si>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</si>
  <si>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</si>
  <si>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</si>
  <si>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</si>
  <si>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</si>
  <si>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</si>
  <si>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</si>
  <si>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</si>
  <si>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</si>
  <si>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</si>
  <si>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</si>
  <si>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</si>
  <si>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</si>
  <si>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</si>
  <si>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</si>
  <si>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</si>
  <si>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</si>
  <si>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</si>
  <si>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</si>
  <si>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</si>
  <si>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</si>
  <si>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</si>
  <si>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</si>
  <si>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</si>
  <si>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</si>
  <si>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</si>
  <si>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</si>
  <si>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</si>
  <si>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</si>
  <si>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</si>
  <si>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</si>
  <si>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</si>
  <si>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</si>
  <si>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</si>
  <si>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</si>
  <si>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</si>
  <si>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</si>
  <si>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</si>
  <si>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</si>
  <si>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</si>
  <si>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</si>
  <si>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</si>
  <si>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</si>
  <si>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</si>
  <si>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</si>
  <si>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</si>
  <si>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</si>
  <si>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</si>
  <si>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</si>
  <si>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</si>
  <si>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</si>
  <si>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</si>
  <si>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</si>
  <si>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</si>
  <si>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</si>
  <si>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</si>
  <si>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</si>
  <si>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</si>
  <si>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</si>
  <si>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</si>
  <si>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</si>
  <si>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</si>
  <si>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</si>
  <si>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</si>
  <si>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</si>
  <si>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</si>
  <si>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</si>
  <si>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</si>
  <si>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</si>
  <si>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</si>
  <si>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</si>
  <si>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</si>
  <si>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</si>
  <si>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</si>
  <si>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</si>
  <si>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</si>
  <si>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</si>
  <si>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</si>
  <si>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</si>
  <si>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</si>
  <si>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</si>
  <si>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</si>
  <si>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</si>
  <si>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</si>
  <si>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</si>
  <si>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</si>
  <si>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</si>
  <si>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</si>
  <si>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</si>
  <si>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</si>
  <si>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</si>
  <si>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</si>
  <si>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</si>
  <si>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</si>
  <si>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</si>
  <si>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</si>
  <si>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</si>
  <si>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</si>
  <si>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</si>
  <si>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</si>
  <si>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</si>
  <si>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</si>
  <si>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</si>
  <si>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</si>
  <si>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</si>
  <si>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</si>
  <si>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</si>
  <si>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</si>
  <si>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</si>
  <si>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</si>
  <si>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</si>
  <si>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</si>
  <si>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</si>
  <si>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</si>
  <si>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</si>
  <si>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</si>
  <si>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</si>
  <si>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</si>
  <si>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</si>
  <si>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</si>
  <si>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</si>
  <si>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</si>
  <si>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</si>
  <si>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</si>
  <si>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</si>
  <si>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</si>
  <si>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</si>
  <si>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</si>
  <si>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</si>
  <si>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</si>
  <si>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</si>
  <si>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</si>
  <si>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</si>
  <si>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</si>
  <si>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</si>
  <si>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</si>
  <si>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</si>
  <si>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</si>
  <si>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</si>
  <si>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</si>
  <si>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</si>
  <si>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</si>
  <si>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</si>
  <si>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</si>
  <si>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</si>
  <si>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</si>
  <si>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</si>
  <si>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</si>
  <si>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</si>
  <si>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</si>
  <si>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</si>
  <si>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</si>
  <si>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</si>
  <si>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</si>
  <si>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</si>
  <si>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</si>
  <si>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</si>
  <si>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</si>
  <si>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</si>
  <si>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</si>
  <si>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</si>
  <si>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</si>
  <si>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</si>
  <si>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</si>
  <si>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</si>
  <si>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</si>
  <si>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</si>
  <si>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</si>
  <si>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</si>
  <si>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</si>
  <si>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</si>
  <si>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</si>
  <si>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</si>
  <si>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</si>
  <si>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</si>
  <si>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</si>
  <si>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</si>
  <si>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</si>
  <si>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</si>
  <si>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</si>
  <si>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</si>
  <si>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</si>
  <si>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</si>
  <si>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</si>
  <si>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</si>
  <si>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</si>
  <si>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</si>
  <si>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</si>
  <si>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</si>
  <si>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</si>
  <si>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</si>
  <si>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</si>
  <si>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</si>
  <si>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</si>
  <si>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</si>
  <si>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</si>
  <si>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</si>
  <si>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</si>
  <si>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</si>
  <si>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</si>
  <si>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</si>
  <si>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</si>
  <si>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</si>
  <si>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</si>
  <si>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</si>
  <si>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</si>
  <si>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</si>
  <si>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</si>
  <si>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</si>
  <si>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</si>
  <si>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</si>
  <si>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</si>
  <si>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</si>
  <si>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</si>
  <si>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</si>
  <si>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</si>
  <si>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</si>
  <si>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</si>
  <si>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</si>
  <si>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</si>
  <si>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</si>
  <si>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</si>
  <si>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</si>
  <si>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</si>
  <si>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</si>
  <si>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</si>
  <si>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</si>
  <si>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</si>
  <si>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</si>
  <si>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</si>
  <si>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</si>
  <si>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</si>
  <si>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</si>
  <si>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</si>
  <si>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</si>
  <si>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</si>
  <si>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</si>
  <si>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</si>
  <si>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</si>
  <si>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</si>
  <si>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</si>
  <si>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</si>
  <si>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</si>
  <si>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</si>
  <si>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</si>
  <si>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</si>
  <si>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</si>
  <si>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</si>
  <si>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</si>
  <si>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</si>
  <si>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</si>
  <si>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</si>
  <si>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</si>
  <si>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</si>
  <si>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</si>
  <si>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</si>
  <si>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</si>
  <si>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</si>
  <si>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</si>
  <si>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</si>
  <si>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</si>
  <si>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</si>
  <si>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</si>
  <si>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</si>
  <si>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</si>
  <si>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</si>
  <si>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</si>
  <si>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</si>
  <si>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</si>
  <si>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</si>
  <si>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</si>
  <si>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</si>
  <si>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</si>
  <si>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</si>
  <si>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</si>
  <si>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</si>
  <si>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</si>
  <si>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</si>
  <si>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</si>
  <si>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</si>
  <si>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</si>
  <si>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</si>
  <si>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</si>
  <si>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</si>
  <si>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</si>
  <si>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</si>
  <si>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</si>
  <si>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</si>
  <si>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</si>
  <si>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</si>
  <si>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</si>
  <si>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</si>
  <si>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</si>
  <si>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</si>
  <si>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</si>
  <si>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</si>
  <si>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</si>
  <si>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</si>
  <si>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</si>
  <si>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</si>
  <si>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</si>
  <si>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</si>
  <si>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</si>
  <si>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</si>
  <si>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</si>
  <si>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</si>
  <si>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</si>
  <si>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</si>
  <si>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</si>
  <si>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</si>
  <si>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</si>
  <si>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</si>
  <si>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</si>
  <si>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</si>
  <si>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</si>
  <si>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</si>
  <si>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</si>
  <si>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</si>
  <si>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</si>
  <si>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</si>
  <si>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</si>
  <si>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</si>
  <si>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</si>
  <si>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</si>
  <si>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</si>
  <si>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</si>
  <si>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</si>
  <si>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</si>
  <si>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</si>
  <si>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</si>
  <si>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</si>
  <si>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</si>
  <si>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</si>
  <si>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</si>
  <si>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</si>
  <si>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</si>
  <si>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</si>
  <si>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</si>
  <si>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</si>
  <si>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</si>
  <si>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</si>
  <si>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</si>
  <si>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</si>
  <si>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</si>
  <si>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</si>
  <si>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</si>
  <si>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</si>
  <si>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</si>
  <si>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</si>
  <si>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</si>
  <si>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</si>
  <si>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</si>
  <si>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</si>
  <si>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</si>
  <si>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</si>
  <si>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</si>
  <si>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</si>
  <si>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</si>
  <si>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</si>
  <si>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</si>
  <si>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</si>
  <si>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</si>
  <si>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</si>
  <si>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</si>
  <si>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</si>
  <si>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</si>
  <si>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</si>
  <si>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</si>
  <si>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</si>
  <si>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</si>
  <si>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</si>
  <si>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</si>
  <si>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</si>
  <si>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</si>
  <si>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</si>
  <si>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</si>
  <si>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</si>
  <si>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</si>
  <si>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</si>
  <si>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</si>
  <si>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</si>
  <si>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</si>
  <si>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</si>
  <si>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</si>
  <si>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</si>
  <si>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</si>
  <si>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</si>
  <si>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</si>
  <si>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</si>
  <si>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</si>
  <si>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</si>
  <si>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</si>
  <si>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</si>
  <si>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</si>
  <si>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</si>
  <si>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</si>
  <si>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</si>
  <si>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</si>
  <si>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</si>
  <si>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</si>
  <si>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</si>
  <si>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</si>
  <si>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</si>
  <si>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</si>
  <si>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</si>
  <si>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</si>
  <si>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</si>
  <si>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</si>
  <si>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</si>
  <si>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</si>
  <si>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</si>
  <si>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</si>
  <si>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</si>
  <si>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</si>
  <si>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</si>
  <si>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</si>
  <si>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</si>
  <si>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</si>
  <si>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</si>
  <si>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</si>
  <si>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</si>
  <si>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</si>
  <si>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</si>
  <si>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</si>
  <si>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</si>
  <si>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</si>
  <si>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</si>
  <si>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</si>
  <si>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</si>
  <si>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</si>
  <si>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</si>
  <si>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</si>
  <si>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</si>
  <si>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</si>
  <si>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</si>
  <si>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</si>
  <si>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</si>
  <si>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</si>
  <si>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</si>
  <si>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</si>
  <si>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</si>
  <si>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</si>
  <si>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</si>
  <si>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</si>
  <si>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</si>
  <si>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</si>
  <si>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</si>
  <si>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</si>
  <si>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</si>
  <si>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</si>
  <si>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</si>
  <si>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</si>
  <si>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</si>
  <si>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</si>
  <si>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</si>
  <si>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</si>
  <si>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</si>
  <si>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</si>
  <si>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</si>
  <si>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</si>
  <si>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</si>
  <si>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</si>
  <si>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</si>
  <si>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</si>
  <si>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</si>
  <si>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</si>
  <si>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</si>
  <si>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</si>
  <si>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</si>
  <si>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</si>
  <si>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</si>
  <si>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</si>
  <si>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</si>
  <si>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</si>
  <si>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</si>
  <si>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</si>
  <si>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</si>
  <si>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</si>
  <si>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</si>
  <si>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</si>
  <si>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</si>
  <si>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</si>
  <si>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</si>
  <si>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</si>
  <si>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</si>
  <si>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</si>
  <si>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</si>
  <si>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</si>
  <si>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</si>
  <si>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</si>
  <si>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</si>
  <si>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</si>
  <si>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</si>
  <si>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</si>
  <si>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</si>
  <si>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</si>
  <si>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</si>
  <si>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</si>
  <si>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</si>
  <si>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</si>
  <si>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</si>
  <si>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</si>
  <si>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</si>
  <si>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</si>
  <si>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</si>
  <si>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</si>
  <si>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</si>
  <si>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</si>
  <si>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</si>
  <si>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</si>
  <si>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</si>
  <si>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</si>
  <si>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</si>
  <si>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</si>
  <si>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</si>
  <si>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</si>
  <si>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</si>
  <si>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</si>
  <si>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</si>
  <si>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</si>
  <si>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</si>
  <si>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</si>
  <si>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</si>
  <si>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</si>
  <si>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</si>
  <si>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</si>
  <si>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</si>
  <si>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</si>
  <si>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</si>
  <si>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</si>
  <si>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</si>
  <si>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</si>
  <si>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</si>
  <si>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</si>
  <si>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</si>
  <si>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</si>
  <si>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</si>
  <si>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</si>
  <si>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</si>
  <si>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</si>
  <si>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</si>
  <si>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</si>
  <si>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</si>
  <si>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</si>
  <si>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</si>
  <si>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</si>
  <si>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</si>
  <si>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</si>
  <si>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</si>
  <si>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</si>
  <si>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</si>
  <si>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</si>
  <si>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</si>
  <si>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</si>
  <si>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</si>
  <si>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</si>
  <si>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</si>
  <si>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</si>
  <si>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</si>
  <si>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</si>
  <si>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</si>
  <si>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</si>
  <si>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</si>
  <si>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</si>
  <si>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</si>
  <si>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</si>
  <si>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</si>
  <si>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</si>
  <si>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</si>
  <si>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</si>
  <si>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</si>
  <si>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</si>
  <si>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</si>
  <si>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</si>
  <si>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</si>
  <si>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</si>
  <si>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</si>
  <si>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</si>
  <si>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</si>
  <si>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</si>
  <si>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</si>
  <si>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</si>
  <si>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</si>
  <si>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</si>
  <si>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</si>
  <si>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</si>
  <si>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</si>
  <si>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</si>
  <si>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</si>
  <si>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</si>
  <si>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</si>
  <si>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</si>
  <si>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</si>
  <si>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</si>
  <si>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</si>
  <si>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</si>
  <si>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</si>
  <si>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</si>
  <si>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</si>
  <si>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</si>
  <si>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</si>
  <si>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</si>
  <si>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</si>
  <si>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</si>
  <si>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</si>
  <si>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</si>
  <si>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</si>
  <si>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</si>
  <si>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</si>
  <si>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</si>
  <si>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</si>
  <si>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</si>
  <si>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</si>
  <si>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</si>
  <si>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</si>
  <si>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</si>
  <si>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</si>
  <si>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</si>
  <si>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</si>
  <si>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</si>
  <si>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</si>
  <si>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</si>
  <si>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</si>
  <si>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</si>
  <si>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</si>
  <si>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</si>
  <si>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</si>
  <si>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</si>
  <si>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</si>
  <si>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</si>
  <si>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</si>
  <si>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</si>
  <si>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</si>
  <si>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</si>
  <si>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</si>
  <si>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</si>
  <si>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</si>
  <si>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</si>
  <si>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</si>
  <si>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</si>
  <si>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</si>
  <si>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</si>
  <si>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</si>
  <si>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</si>
  <si>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</si>
  <si>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</si>
  <si>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</si>
  <si>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</si>
  <si>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</si>
  <si>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</si>
  <si>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</si>
  <si>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</si>
  <si>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</si>
  <si>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</si>
  <si>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</si>
  <si>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</si>
  <si>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</si>
  <si>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</si>
  <si>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</si>
  <si>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</si>
  <si>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</si>
  <si>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</si>
  <si>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</si>
  <si>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</si>
  <si>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</si>
  <si>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</si>
  <si>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</si>
  <si>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</si>
  <si>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</si>
  <si>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</si>
  <si>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</si>
  <si>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</si>
  <si>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</si>
  <si>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</si>
  <si>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</si>
  <si>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</si>
  <si>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</si>
  <si>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</si>
  <si>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</si>
  <si>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</si>
  <si>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</si>
  <si>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</si>
  <si>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</si>
  <si>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</si>
  <si>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</si>
  <si>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</si>
  <si>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</si>
  <si>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</si>
  <si>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</si>
  <si>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</si>
  <si>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</si>
  <si>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</si>
  <si>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</si>
  <si>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</si>
  <si>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</si>
  <si>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</si>
  <si>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</si>
  <si>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</si>
  <si>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</si>
  <si>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</si>
  <si>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</si>
  <si>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</si>
  <si>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</si>
  <si>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</si>
  <si>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</si>
  <si>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</si>
  <si>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</si>
  <si>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</si>
  <si>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</si>
  <si>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</si>
  <si>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</si>
  <si>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</si>
  <si>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</si>
  <si>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</si>
  <si>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</si>
  <si>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</si>
  <si>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</si>
  <si>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</si>
  <si>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</si>
  <si>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</si>
  <si>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</si>
  <si>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</si>
  <si>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</si>
  <si>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</si>
  <si>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</si>
  <si>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</si>
  <si>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</si>
  <si>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</si>
  <si>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</si>
  <si>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</si>
  <si>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</si>
  <si>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</si>
  <si>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</si>
  <si>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</si>
  <si>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</si>
  <si>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</si>
  <si>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</si>
  <si>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</si>
  <si>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</si>
  <si>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</si>
  <si>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</si>
  <si>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</si>
  <si>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</si>
  <si>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</si>
  <si>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</si>
  <si>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</si>
  <si>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</si>
  <si>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</si>
  <si>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</si>
  <si>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</si>
  <si>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</si>
  <si>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</si>
  <si>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</si>
  <si>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</si>
  <si>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</si>
  <si>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</si>
  <si>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</si>
  <si>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</si>
  <si>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</si>
  <si>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</si>
  <si>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</si>
  <si>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</si>
  <si>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</si>
  <si>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</si>
  <si>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</si>
  <si>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</si>
  <si>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</si>
  <si>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</si>
  <si>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</si>
  <si>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</si>
  <si>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</si>
  <si>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</si>
  <si>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</si>
  <si>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</si>
  <si>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</si>
  <si>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</si>
  <si>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</si>
  <si>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</si>
  <si>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</si>
  <si>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</si>
  <si>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</si>
  <si>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</si>
  <si>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</si>
  <si>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</si>
  <si>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</si>
  <si>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</si>
  <si>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</si>
  <si>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</si>
  <si>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</si>
  <si>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</si>
  <si>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</si>
  <si>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</si>
  <si>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</si>
  <si>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</si>
  <si>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</si>
  <si>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</si>
  <si>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</si>
  <si>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</si>
  <si>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</si>
  <si>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</si>
  <si>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</si>
  <si>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</si>
  <si>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</si>
  <si>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</si>
  <si>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</si>
  <si>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</si>
  <si>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</si>
  <si>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</si>
  <si>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</si>
  <si>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</si>
  <si>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</si>
  <si>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</si>
  <si>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</si>
  <si>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</si>
  <si>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</si>
  <si>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</si>
  <si>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</si>
  <si>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</si>
  <si>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</si>
  <si>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</si>
  <si>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</si>
  <si>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</si>
  <si>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</si>
  <si>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</si>
  <si>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</si>
  <si>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</si>
  <si>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</si>
  <si>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</si>
  <si>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</si>
  <si>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</si>
  <si>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</si>
  <si>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</si>
  <si>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</si>
  <si>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</si>
  <si>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</si>
  <si>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</si>
  <si>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</si>
  <si>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</si>
  <si>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</si>
  <si>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</si>
  <si>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</si>
  <si>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</si>
  <si>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</si>
  <si>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</si>
  <si>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</si>
  <si>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</si>
  <si>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</si>
  <si>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</si>
  <si>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</si>
  <si>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</si>
  <si>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</si>
  <si>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</si>
  <si>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</si>
  <si>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</si>
  <si>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</si>
  <si>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</si>
  <si>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</si>
  <si>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</si>
  <si>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</si>
  <si>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</si>
  <si>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</si>
  <si>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</si>
  <si>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</si>
  <si>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</si>
  <si>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</si>
  <si>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</si>
  <si>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</si>
  <si>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</si>
  <si>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</si>
  <si>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</si>
  <si>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</si>
  <si>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</si>
  <si>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</si>
  <si>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</si>
  <si>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</si>
  <si>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</si>
  <si>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</si>
  <si>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</si>
  <si>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</si>
  <si>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</si>
  <si>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</si>
  <si>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</si>
  <si>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</si>
  <si>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</si>
  <si>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</si>
  <si>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</si>
  <si>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</si>
  <si>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</si>
  <si>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</si>
  <si>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</si>
  <si>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</si>
  <si>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</si>
  <si>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</si>
  <si>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</si>
  <si>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</si>
  <si>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</si>
  <si>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</si>
  <si>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</si>
  <si>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</si>
  <si>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</si>
  <si>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</si>
  <si>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</si>
  <si>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</si>
  <si>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</si>
  <si>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</si>
  <si>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</si>
  <si>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</si>
  <si>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</si>
  <si>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</si>
  <si>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</si>
  <si>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</si>
  <si>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</si>
  <si>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</si>
  <si>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</si>
  <si>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</si>
  <si>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</si>
  <si>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</si>
  <si>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</si>
  <si>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</si>
  <si>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</si>
  <si>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</si>
  <si>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</si>
  <si>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</si>
  <si>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</si>
  <si>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</si>
  <si>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</si>
  <si>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</si>
  <si>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</si>
  <si>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</si>
  <si>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</si>
  <si>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</si>
  <si>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</si>
  <si>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</si>
  <si>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</si>
  <si>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</si>
  <si>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</si>
  <si>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</si>
  <si>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</si>
  <si>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</si>
  <si>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</si>
  <si>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</si>
  <si>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</si>
  <si>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</si>
  <si>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</si>
  <si>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</si>
  <si>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</si>
  <si>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</si>
  <si>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</si>
  <si>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</si>
  <si>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</si>
  <si>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</si>
  <si>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</si>
  <si>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</si>
  <si>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</si>
  <si>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</si>
  <si>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</si>
  <si>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</si>
  <si>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</si>
  <si>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</si>
  <si>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</si>
  <si>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</si>
  <si>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</si>
  <si>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</si>
  <si>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</si>
  <si>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</si>
  <si>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</si>
  <si>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</si>
  <si>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</si>
  <si>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</si>
  <si>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</si>
  <si>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</si>
  <si>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</si>
  <si>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</si>
  <si>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</si>
  <si>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</si>
  <si>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</si>
  <si>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</si>
  <si>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</si>
  <si>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</si>
  <si>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</si>
  <si>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</si>
  <si>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</si>
  <si>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</si>
  <si>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</si>
  <si>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</si>
  <si>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</si>
  <si>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</si>
  <si>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</si>
  <si>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</si>
  <si>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</si>
  <si>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</si>
  <si>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</si>
  <si>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</si>
  <si>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</si>
  <si>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</si>
  <si>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</si>
  <si>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</si>
  <si>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</si>
  <si>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</si>
  <si>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</si>
  <si>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</si>
  <si>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</si>
  <si>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</si>
  <si>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</si>
  <si>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</si>
  <si>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</si>
  <si>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</si>
  <si>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</si>
  <si>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</si>
  <si>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</si>
  <si>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</si>
  <si>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</si>
  <si>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</si>
  <si>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</si>
  <si>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</si>
  <si>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</si>
  <si>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</si>
  <si>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</si>
  <si>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</si>
  <si>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</si>
  <si>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</si>
  <si>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</si>
  <si>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</si>
  <si>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</si>
  <si>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</si>
  <si>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</si>
  <si>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</si>
  <si>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</si>
  <si>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</si>
  <si>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</si>
  <si>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</si>
  <si>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</si>
  <si>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</si>
  <si>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</si>
  <si>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</si>
  <si>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</si>
  <si>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</si>
  <si>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</si>
  <si>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</si>
  <si>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</si>
  <si>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</si>
  <si>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</si>
  <si>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</si>
  <si>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</si>
  <si>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</si>
  <si>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</si>
  <si>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</si>
  <si>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</si>
  <si>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</si>
  <si>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</si>
  <si>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</si>
  <si>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</si>
  <si>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</si>
  <si>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</si>
  <si>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</si>
  <si>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</si>
  <si>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</si>
  <si>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</si>
  <si>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</si>
  <si>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</si>
  <si>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</si>
  <si>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</si>
  <si>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</si>
  <si>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</si>
  <si>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</si>
  <si>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</si>
  <si>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</si>
  <si>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</si>
  <si>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</si>
  <si>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</si>
  <si>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</si>
  <si>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</si>
  <si>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</si>
  <si>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</si>
  <si>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</si>
  <si>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</si>
  <si>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</si>
  <si>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</si>
  <si>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</si>
  <si>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</si>
  <si>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</si>
  <si>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</si>
  <si>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</si>
  <si>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</si>
  <si>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</si>
  <si>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</si>
  <si>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</si>
  <si>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</si>
  <si>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</si>
  <si>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</si>
  <si>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</si>
  <si>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</si>
  <si>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</si>
  <si>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</si>
  <si>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</si>
  <si>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</si>
  <si>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</si>
  <si>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</si>
  <si>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</si>
  <si>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</si>
  <si>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</si>
  <si>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</si>
  <si>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</si>
  <si>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</si>
  <si>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</si>
  <si>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</si>
  <si>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</si>
  <si>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</si>
  <si>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</si>
  <si>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</si>
  <si>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</si>
  <si>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</si>
  <si>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</si>
  <si>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</si>
  <si>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</si>
  <si>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</si>
  <si>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</si>
  <si>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</si>
  <si>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</si>
  <si>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</si>
  <si>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</si>
  <si>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</si>
  <si>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</si>
  <si>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</si>
  <si>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</si>
  <si>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</si>
  <si>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</si>
  <si>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</si>
  <si>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</si>
  <si>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</si>
  <si>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</si>
  <si>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</si>
  <si>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</si>
  <si>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</si>
  <si>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</si>
  <si>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</si>
  <si>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</si>
  <si>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</si>
  <si>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</si>
  <si>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</si>
  <si>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</si>
  <si>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</si>
  <si>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</si>
  <si>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</si>
  <si>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</si>
  <si>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</si>
  <si>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</si>
  <si>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</si>
  <si>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</si>
  <si>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</si>
  <si>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</si>
  <si>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</si>
  <si>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</si>
  <si>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</si>
  <si>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</si>
  <si>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</si>
  <si>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</si>
  <si>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</si>
  <si>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</si>
  <si>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</si>
  <si>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</si>
  <si>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</si>
  <si>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</si>
  <si>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</si>
  <si>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</si>
  <si>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</si>
  <si>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</si>
  <si>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</si>
  <si>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</si>
  <si>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</si>
  <si>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</si>
  <si>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</si>
  <si>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</si>
  <si>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</si>
  <si>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</si>
  <si>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</si>
  <si>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</si>
  <si>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</si>
  <si>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</si>
  <si>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</si>
  <si>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</si>
  <si>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</si>
  <si>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</si>
  <si>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</si>
  <si>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</si>
  <si>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</si>
  <si>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</si>
  <si>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</si>
  <si>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</si>
  <si>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</si>
  <si>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</si>
  <si>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</si>
  <si>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</si>
  <si>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</si>
  <si>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</si>
  <si>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</si>
  <si>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</si>
  <si>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</si>
  <si>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</si>
  <si>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</si>
  <si>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</si>
  <si>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</si>
  <si>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</si>
  <si>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</si>
  <si>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</si>
  <si>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</si>
  <si>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</si>
  <si>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</si>
  <si>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</si>
  <si>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</si>
  <si>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</si>
  <si>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</si>
  <si>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</si>
  <si>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</si>
  <si>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</si>
  <si>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</si>
  <si>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</si>
  <si>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</si>
  <si>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</si>
  <si>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</si>
  <si>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</si>
  <si>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</si>
  <si>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</si>
  <si>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</si>
  <si>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</si>
  <si>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</si>
  <si>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</si>
  <si>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</si>
  <si>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</si>
  <si>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</si>
  <si>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</si>
  <si>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</si>
  <si>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</si>
  <si>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</si>
  <si>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</si>
  <si>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</si>
  <si>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</si>
  <si>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</si>
  <si>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</si>
  <si>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</si>
  <si>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</si>
  <si>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</si>
  <si>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</si>
  <si>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</si>
  <si>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</si>
  <si>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</si>
  <si>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</si>
  <si>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</si>
  <si>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</si>
  <si>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</si>
  <si>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</si>
  <si>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</si>
  <si>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</si>
  <si>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</si>
  <si>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</si>
  <si>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</si>
  <si>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</si>
  <si>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</si>
  <si>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</si>
  <si>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</si>
  <si>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</si>
  <si>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</si>
  <si>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</si>
  <si>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</si>
  <si>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</si>
  <si>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</si>
  <si>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</si>
  <si>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</si>
  <si>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</si>
  <si>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</si>
  <si>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</si>
  <si>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</si>
  <si>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</si>
  <si>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</si>
  <si>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</si>
  <si>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</si>
  <si>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</si>
  <si>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</si>
  <si>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</si>
  <si>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</si>
  <si>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</si>
  <si>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</si>
  <si>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</si>
  <si>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</si>
  <si>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</si>
  <si>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</si>
  <si>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</si>
  <si>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</si>
  <si>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</si>
  <si>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</si>
  <si>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</si>
  <si>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</si>
  <si>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</si>
  <si>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</si>
  <si>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</si>
  <si>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</si>
  <si>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</si>
  <si>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</si>
  <si>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</si>
  <si>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</si>
  <si>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</si>
  <si>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</si>
  <si>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</si>
  <si>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</si>
  <si>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</si>
  <si>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</si>
  <si>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</si>
  <si>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</si>
  <si>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</si>
  <si>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</si>
  <si>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</si>
  <si>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</si>
  <si>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</si>
  <si>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</si>
  <si>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</si>
  <si>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</si>
  <si>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</si>
  <si>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</si>
  <si>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</si>
  <si>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</si>
  <si>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</si>
  <si>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</si>
  <si>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</si>
  <si>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</si>
  <si>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</si>
  <si>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</si>
  <si>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</si>
  <si>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</si>
  <si>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</si>
  <si>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</si>
  <si>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</si>
  <si>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</si>
  <si>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</si>
  <si>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</si>
  <si>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</si>
  <si>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</si>
  <si>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</si>
  <si>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</si>
  <si>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</si>
  <si>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</si>
  <si>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</si>
  <si>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</si>
  <si>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</si>
  <si>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</si>
  <si>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</si>
  <si>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</si>
  <si>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</si>
  <si>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</si>
  <si>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</si>
  <si>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</si>
  <si>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</si>
  <si>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</si>
  <si>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</si>
  <si>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</si>
  <si>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</si>
  <si>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</si>
  <si>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</si>
  <si>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</si>
  <si>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</si>
  <si>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</si>
  <si>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</si>
  <si>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</si>
  <si>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</si>
  <si>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</si>
  <si>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</si>
  <si>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</si>
  <si>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</si>
  <si>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</si>
  <si>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</si>
  <si>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</si>
  <si>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</si>
  <si>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</si>
  <si>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</si>
  <si>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</si>
  <si>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</si>
  <si>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</si>
  <si>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</si>
  <si>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</si>
  <si>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</si>
  <si>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</si>
  <si>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</si>
  <si>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</si>
  <si>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</si>
  <si>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</si>
  <si>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</si>
  <si>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</si>
  <si>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</si>
  <si>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</si>
  <si>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</si>
  <si>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</si>
  <si>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</si>
  <si>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</si>
  <si>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</si>
  <si>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</si>
  <si>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</si>
  <si>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</si>
  <si>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</si>
  <si>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</si>
  <si>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</si>
  <si>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</si>
  <si>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</si>
  <si>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</si>
  <si>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</si>
  <si>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</si>
  <si>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</si>
  <si>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</si>
  <si>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</si>
  <si>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</si>
  <si>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</si>
  <si>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</si>
  <si>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</si>
  <si>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</si>
  <si>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</si>
  <si>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</si>
  <si>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</si>
  <si>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</si>
  <si>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</si>
  <si>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</si>
  <si>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</si>
  <si>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</si>
  <si>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</si>
  <si>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</si>
  <si>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</si>
  <si>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</si>
  <si>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</si>
  <si>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</si>
  <si>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</si>
  <si>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</si>
  <si>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</si>
  <si>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</si>
  <si>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</si>
  <si>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</si>
  <si>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</si>
  <si>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</si>
  <si>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</si>
  <si>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</si>
  <si>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</si>
  <si>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</si>
  <si>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</si>
  <si>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</si>
  <si>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</si>
  <si>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</si>
  <si>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</si>
  <si>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</si>
  <si>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</si>
  <si>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</si>
  <si>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</si>
  <si>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</si>
  <si>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</si>
  <si>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</si>
  <si>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</si>
  <si>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</si>
  <si>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</si>
  <si>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</si>
  <si>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</si>
  <si>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</si>
  <si>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</si>
  <si>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</si>
  <si>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</si>
  <si>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</si>
  <si>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</si>
  <si>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</si>
  <si>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</si>
  <si>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</si>
  <si>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</si>
  <si>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</si>
  <si>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</si>
  <si>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</si>
  <si>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</si>
  <si>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</si>
  <si>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</si>
  <si>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</si>
  <si>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</si>
  <si>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</si>
  <si>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</si>
  <si>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</si>
  <si>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</si>
  <si>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</si>
  <si>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</si>
  <si>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</si>
  <si>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</si>
  <si>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</si>
  <si>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</si>
  <si>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</si>
  <si>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</si>
  <si>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</si>
  <si>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</si>
  <si>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</si>
  <si>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</si>
  <si>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</si>
  <si>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</si>
  <si>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</si>
  <si>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</si>
  <si>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</si>
  <si>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</si>
  <si>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</si>
  <si>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</si>
  <si>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</si>
  <si>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</si>
  <si>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</si>
  <si>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</si>
  <si>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</si>
  <si>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</si>
  <si>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</si>
  <si>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</si>
  <si>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</si>
  <si>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</si>
  <si>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</si>
  <si>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</si>
  <si>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</si>
  <si>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</si>
  <si>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</si>
  <si>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</si>
  <si>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</si>
  <si>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</si>
  <si>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</si>
  <si>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</si>
  <si>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</si>
  <si>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</si>
  <si>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</si>
  <si>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</si>
  <si>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</si>
  <si>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</si>
  <si>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</si>
  <si>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</si>
  <si>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</si>
  <si>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</si>
  <si>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</si>
  <si>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</si>
  <si>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</si>
  <si>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</si>
  <si>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</si>
  <si>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</si>
  <si>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</si>
  <si>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</si>
  <si>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</si>
  <si>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</si>
  <si>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</si>
  <si>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</si>
  <si>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</si>
  <si>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</si>
  <si>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</si>
  <si>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</si>
  <si>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</si>
  <si>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</si>
  <si>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</si>
  <si>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</si>
  <si>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</si>
  <si>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</si>
  <si>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</si>
  <si>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</si>
  <si>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</si>
  <si>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</si>
  <si>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</si>
  <si>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</si>
  <si>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</si>
  <si>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</si>
  <si>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</si>
  <si>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</si>
  <si>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</si>
  <si>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</si>
  <si>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</si>
  <si>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</si>
  <si>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</si>
  <si>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</si>
  <si>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</si>
  <si>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</si>
  <si>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</si>
  <si>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</si>
  <si>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</si>
  <si>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</si>
  <si>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</si>
  <si>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</si>
  <si>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</si>
  <si>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</si>
  <si>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</si>
  <si>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</si>
  <si>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</si>
  <si>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</si>
  <si>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</si>
  <si>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</si>
  <si>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</si>
  <si>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</si>
  <si>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</si>
  <si>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</si>
  <si>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</si>
  <si>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</si>
  <si>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</si>
  <si>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</si>
  <si>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</si>
  <si>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</si>
  <si>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</si>
  <si>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</si>
  <si>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</si>
  <si>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</si>
  <si>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</si>
  <si>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</si>
  <si>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</si>
  <si>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</si>
  <si>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</si>
  <si>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</si>
  <si>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</si>
  <si>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</si>
  <si>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</si>
  <si>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</si>
  <si>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</si>
  <si>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</si>
  <si>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</si>
  <si>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</si>
  <si>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</si>
  <si>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</si>
  <si>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</si>
  <si>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</si>
  <si>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</si>
  <si>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</si>
  <si>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</si>
  <si>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</si>
  <si>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</si>
  <si>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</si>
  <si>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</si>
  <si>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</si>
  <si>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</si>
  <si>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</si>
  <si>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</si>
  <si>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</si>
  <si>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</si>
  <si>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</si>
  <si>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</si>
  <si>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</si>
  <si>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</si>
  <si>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</si>
  <si>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</si>
  <si>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</si>
  <si>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</si>
  <si>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</si>
  <si>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</si>
  <si>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</si>
  <si>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</si>
  <si>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</si>
  <si>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</si>
  <si>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</si>
  <si>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</si>
  <si>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</si>
  <si>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</si>
  <si>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</si>
  <si>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</si>
  <si>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</si>
  <si>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</si>
  <si>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</si>
  <si>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</si>
  <si>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</si>
  <si>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</si>
  <si>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</si>
  <si>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</si>
  <si>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</si>
  <si>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</si>
  <si>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</si>
  <si>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</si>
  <si>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</si>
  <si>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</si>
  <si>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</si>
  <si>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</si>
  <si>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</si>
  <si>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</si>
  <si>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</si>
  <si>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</si>
  <si>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</si>
  <si>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</si>
  <si>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</si>
  <si>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</si>
  <si>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</si>
  <si>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</si>
  <si>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</si>
  <si>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</si>
  <si>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</si>
  <si>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</si>
  <si>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</si>
  <si>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</si>
  <si>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</si>
  <si>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</si>
  <si>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</si>
  <si>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</si>
  <si>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</si>
  <si>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</si>
  <si>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</si>
  <si>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</si>
  <si>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</si>
  <si>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</si>
  <si>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</si>
  <si>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</si>
  <si>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</si>
  <si>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</si>
  <si>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</si>
  <si>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</si>
  <si>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</si>
  <si>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</si>
  <si>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</si>
  <si>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</si>
  <si>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</si>
  <si>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</si>
  <si>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</si>
  <si>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</si>
  <si>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</si>
  <si>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</si>
  <si>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</si>
  <si>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</si>
  <si>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</si>
  <si>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</si>
  <si>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</si>
  <si>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</si>
  <si>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</si>
  <si>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</si>
  <si>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</si>
  <si>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</si>
  <si>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</si>
  <si>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</si>
  <si>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</si>
  <si>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</si>
  <si>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</si>
  <si>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</si>
  <si>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</si>
  <si>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</si>
  <si>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</si>
  <si>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</si>
  <si>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</si>
  <si>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</si>
  <si>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</si>
  <si>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</si>
  <si>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</si>
  <si>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</si>
  <si>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</si>
  <si>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</si>
  <si>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</si>
  <si>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</si>
  <si>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</si>
  <si>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</si>
  <si>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</si>
  <si>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</si>
  <si>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</si>
  <si>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</si>
  <si>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</si>
  <si>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</si>
  <si>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</si>
  <si>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</si>
  <si>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</si>
  <si>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</si>
  <si>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</si>
  <si>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</si>
  <si>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</si>
  <si>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</si>
  <si>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</si>
  <si>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</si>
  <si>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</si>
  <si>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</si>
  <si>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</si>
  <si>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</si>
  <si>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</si>
  <si>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</si>
  <si>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</si>
  <si>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</si>
  <si>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</si>
  <si>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</si>
  <si>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</si>
  <si>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</si>
  <si>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</si>
  <si>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</si>
  <si>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</si>
  <si>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</si>
  <si>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</si>
  <si>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</si>
  <si>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</si>
  <si>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</si>
  <si>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</si>
  <si>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</si>
  <si>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</si>
  <si>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</si>
  <si>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</si>
  <si>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</si>
  <si>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</si>
  <si>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</si>
  <si>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</si>
  <si>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</si>
  <si>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</si>
  <si>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</si>
  <si>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</si>
  <si>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</si>
  <si>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</si>
  <si>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</si>
  <si>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</si>
  <si>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</si>
  <si>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</si>
  <si>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</si>
  <si>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</si>
  <si>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</si>
  <si>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</si>
  <si>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</si>
  <si>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</si>
  <si>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</si>
  <si>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</si>
  <si>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</si>
  <si>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</si>
  <si>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</si>
  <si>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</si>
  <si>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</si>
  <si>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</si>
  <si>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</si>
  <si>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</si>
  <si>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</si>
  <si>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</si>
  <si>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</si>
  <si>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</si>
  <si>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</si>
  <si>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</si>
  <si>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</si>
  <si>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</si>
  <si>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</si>
  <si>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</si>
  <si>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</si>
  <si>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</si>
  <si>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</si>
  <si>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</si>
  <si>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</si>
  <si>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</si>
  <si>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</si>
  <si>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</si>
  <si>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</si>
  <si>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</si>
  <si>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</si>
  <si>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</si>
  <si>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</si>
  <si>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</si>
  <si>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</si>
  <si>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</si>
  <si>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</si>
  <si>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</si>
  <si>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</si>
  <si>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</si>
  <si>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</si>
  <si>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</si>
  <si>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</si>
  <si>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</si>
  <si>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</si>
  <si>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</si>
  <si>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</si>
  <si>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</si>
  <si>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</si>
  <si>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</si>
  <si>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</si>
  <si>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</si>
  <si>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</si>
  <si>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</si>
  <si>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</si>
  <si>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</si>
  <si>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</si>
  <si>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</si>
  <si>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</si>
  <si>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</si>
  <si>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</si>
  <si>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</si>
  <si>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</si>
  <si>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</si>
  <si>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</si>
  <si>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</si>
  <si>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</si>
  <si>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</si>
  <si>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</si>
  <si>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</si>
  <si>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</si>
  <si>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</si>
  <si>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</si>
  <si>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</si>
  <si>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</si>
  <si>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</si>
  <si>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</si>
  <si>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</si>
  <si>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</si>
  <si>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</si>
  <si>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</si>
  <si>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</si>
  <si>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</si>
  <si>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</si>
  <si>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</si>
  <si>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</si>
  <si>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</si>
  <si>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</si>
  <si>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</si>
  <si>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</si>
  <si>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</si>
  <si>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</si>
  <si>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</si>
  <si>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</si>
  <si>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</si>
  <si>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</si>
  <si>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</si>
  <si>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</si>
  <si>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</si>
  <si>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</si>
  <si>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</si>
  <si>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</si>
  <si>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</si>
  <si>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</si>
  <si>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</si>
  <si>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</si>
  <si>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</si>
  <si>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</si>
  <si>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</si>
  <si>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</si>
  <si>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</si>
  <si>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</si>
  <si>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</si>
  <si>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</si>
  <si>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</si>
  <si>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</si>
  <si>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</si>
  <si>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</si>
  <si>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</si>
  <si>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</si>
  <si>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</si>
  <si>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</si>
  <si>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</si>
  <si>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</si>
  <si>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</si>
  <si>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</si>
  <si>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</si>
  <si>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</si>
  <si>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</si>
  <si>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</si>
  <si>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</si>
  <si>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</si>
  <si>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</si>
  <si>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</si>
  <si>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</si>
  <si>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</si>
  <si>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</si>
  <si>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</si>
  <si>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</si>
  <si>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</si>
  <si>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</si>
  <si>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</si>
  <si>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</si>
  <si>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</si>
  <si>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</si>
  <si>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</si>
  <si>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</si>
  <si>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</si>
  <si>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</si>
  <si>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</si>
  <si>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</si>
  <si>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</si>
  <si>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</si>
  <si>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</si>
  <si>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</si>
  <si>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</si>
  <si>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</si>
  <si>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</si>
  <si>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</si>
  <si>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</si>
  <si>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</si>
  <si>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</si>
  <si>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</si>
  <si>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</si>
  <si>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</si>
  <si>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</si>
  <si>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</si>
  <si>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</si>
  <si>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</si>
  <si>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</si>
  <si>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</si>
  <si>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</si>
  <si>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</si>
  <si>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</si>
  <si>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</si>
  <si>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</si>
  <si>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</si>
  <si>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</si>
  <si>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</si>
  <si>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</si>
  <si>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</si>
  <si>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</si>
  <si>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</si>
  <si>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</si>
  <si>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</si>
  <si>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</si>
  <si>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</si>
  <si>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</si>
  <si>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</si>
  <si>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</si>
  <si>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</si>
  <si>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</si>
  <si>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</si>
  <si>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</si>
  <si>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</si>
  <si>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</si>
  <si>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</si>
  <si>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</si>
  <si>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</si>
  <si>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</si>
  <si>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</si>
  <si>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</si>
  <si>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</si>
  <si>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</si>
  <si>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</si>
  <si>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</si>
  <si>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</si>
  <si>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</si>
  <si>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</si>
  <si>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</si>
  <si>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</si>
  <si>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</si>
  <si>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</si>
  <si>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</si>
  <si>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</si>
  <si>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</si>
  <si>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</si>
  <si>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</si>
  <si>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</si>
  <si>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</si>
  <si>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</si>
  <si>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</si>
  <si>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</si>
  <si>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</si>
  <si>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</si>
  <si>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</si>
  <si>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</si>
  <si>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</si>
  <si>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</si>
  <si>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</si>
  <si>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</si>
  <si>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</si>
  <si>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</si>
  <si>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</si>
  <si>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</si>
  <si>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</si>
  <si>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</si>
  <si>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</si>
  <si>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</si>
  <si>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</si>
  <si>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</si>
  <si>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</si>
  <si>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</si>
  <si>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</si>
  <si>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</si>
  <si>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</si>
  <si>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</si>
  <si>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</si>
  <si>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</si>
  <si>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</si>
  <si>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</si>
  <si>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</si>
  <si>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</si>
  <si>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</si>
  <si>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</si>
  <si>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</si>
  <si>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</si>
  <si>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</si>
  <si>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</si>
  <si>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</si>
  <si>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</si>
  <si>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</si>
  <si>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</si>
  <si>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</si>
  <si>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</si>
  <si>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</si>
  <si>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</si>
  <si>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</si>
  <si>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</si>
  <si>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</si>
  <si>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</si>
  <si>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</si>
  <si>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</si>
  <si>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</si>
  <si>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</si>
  <si>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</si>
  <si>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</si>
  <si>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</si>
  <si>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</si>
  <si>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</si>
  <si>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</si>
  <si>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</si>
  <si>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</si>
  <si>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</si>
  <si>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</si>
  <si>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</si>
  <si>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</si>
  <si>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</si>
  <si>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</si>
  <si>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</si>
  <si>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</si>
  <si>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</si>
  <si>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</si>
  <si>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</si>
  <si>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</si>
  <si>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</si>
  <si>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</si>
  <si>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</si>
  <si>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</si>
  <si>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</si>
  <si>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</si>
  <si>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</si>
  <si>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</si>
  <si>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</si>
  <si>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</si>
  <si>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</si>
  <si>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</si>
  <si>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</si>
  <si>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</si>
  <si>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</si>
  <si>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</si>
  <si>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</si>
  <si>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</si>
  <si>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</si>
  <si>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</si>
  <si>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</si>
  <si>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</si>
  <si>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</si>
  <si>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</si>
  <si>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</si>
  <si>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</si>
  <si>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</si>
  <si>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</si>
  <si>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</si>
  <si>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</si>
  <si>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</si>
  <si>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</si>
  <si>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</si>
  <si>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</si>
  <si>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</si>
  <si>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</si>
  <si>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</si>
  <si>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</si>
  <si>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</si>
  <si>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</si>
  <si>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</si>
  <si>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</si>
  <si>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</si>
  <si>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</si>
  <si>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</si>
  <si>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</si>
  <si>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</si>
  <si>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</si>
  <si>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</si>
  <si>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</si>
  <si>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</si>
  <si>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</si>
  <si>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</si>
  <si>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</si>
  <si>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</si>
  <si>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</si>
  <si>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</si>
  <si>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</si>
  <si>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</si>
  <si>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</si>
  <si>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</si>
  <si>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</si>
  <si>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</si>
  <si>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</si>
  <si>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</si>
  <si>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</si>
  <si>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</si>
  <si>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</si>
  <si>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</si>
  <si>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</si>
  <si>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</si>
  <si>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</si>
  <si>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</si>
  <si>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</si>
  <si>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</si>
  <si>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</si>
  <si>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</si>
  <si>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</si>
  <si>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</si>
  <si>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</si>
  <si>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</si>
  <si>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</si>
  <si>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</si>
  <si>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</si>
  <si>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</si>
  <si>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</si>
  <si>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</si>
  <si>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</si>
  <si>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</si>
  <si>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</si>
  <si>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</si>
  <si>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</si>
  <si>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</si>
  <si>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</si>
  <si>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</si>
  <si>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</si>
  <si>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</si>
  <si>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</si>
  <si>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</si>
  <si>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</si>
  <si>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</si>
  <si>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</si>
  <si>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</si>
  <si>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</si>
  <si>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</si>
  <si>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</si>
  <si>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</si>
  <si>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</si>
  <si>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</si>
  <si>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</si>
  <si>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</si>
  <si>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</si>
  <si>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</si>
  <si>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</si>
  <si>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</si>
  <si>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</si>
  <si>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</si>
  <si>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</si>
  <si>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</si>
  <si>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</si>
  <si>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</si>
  <si>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</si>
  <si>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</si>
  <si>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</si>
  <si>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</si>
  <si>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</si>
  <si>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</si>
  <si>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</si>
  <si>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</si>
  <si>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</si>
  <si>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</si>
  <si>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</si>
  <si>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</si>
  <si>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</si>
  <si>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</si>
  <si>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</si>
  <si>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</si>
  <si>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</si>
  <si>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</si>
  <si>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</si>
  <si>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</si>
  <si>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</si>
  <si>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</si>
  <si>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</si>
  <si>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</si>
  <si>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</si>
  <si>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</si>
  <si>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</si>
  <si>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</si>
  <si>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</si>
  <si>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</si>
  <si>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</si>
  <si>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</si>
  <si>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</si>
  <si>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</si>
  <si>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</si>
  <si>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</si>
  <si>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</si>
  <si>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</si>
  <si>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</si>
  <si>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</si>
  <si>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</si>
  <si>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</si>
  <si>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</si>
  <si>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</si>
  <si>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</si>
  <si>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</si>
  <si>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</si>
  <si>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</si>
  <si>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</si>
  <si>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</si>
  <si>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</si>
  <si>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</si>
  <si>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</si>
  <si>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</si>
  <si>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</si>
  <si>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</si>
  <si>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</si>
  <si>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</si>
  <si>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</si>
  <si>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</si>
  <si>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</si>
  <si>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</si>
  <si>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</si>
  <si>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</si>
  <si>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</si>
  <si>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</si>
  <si>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</si>
  <si>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</si>
  <si>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</si>
  <si>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</si>
  <si>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</si>
  <si>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</si>
  <si>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</si>
  <si>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</si>
  <si>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</si>
  <si>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</si>
  <si>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</si>
  <si>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</si>
  <si>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</si>
  <si>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</si>
  <si>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</si>
  <si>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</si>
  <si>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</si>
  <si>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</si>
  <si>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</si>
  <si>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</si>
  <si>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</si>
  <si>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</si>
  <si>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</si>
  <si>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</si>
  <si>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</si>
  <si>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</si>
  <si>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</si>
  <si>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</si>
  <si>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</si>
  <si>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</si>
  <si>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</si>
  <si>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</si>
  <si>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</si>
  <si>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</si>
  <si>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</si>
  <si>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</si>
  <si>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</si>
  <si>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</si>
  <si>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</si>
  <si>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</si>
  <si>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</si>
  <si>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</si>
  <si>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</si>
  <si>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</si>
  <si>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</si>
  <si>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</si>
  <si>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</si>
  <si>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</si>
  <si>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</si>
  <si>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</si>
  <si>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</si>
  <si>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</si>
  <si>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</si>
  <si>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</si>
  <si>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</si>
  <si>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</si>
  <si>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</si>
  <si>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</si>
  <si>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</si>
  <si>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</si>
  <si>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</si>
  <si>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</si>
  <si>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</si>
  <si>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</si>
  <si>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</si>
  <si>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</si>
  <si>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</si>
  <si>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</si>
  <si>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</si>
  <si>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</si>
  <si>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</si>
  <si>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</si>
  <si>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</si>
  <si>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</si>
  <si>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</si>
  <si>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</si>
  <si>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</si>
  <si>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</si>
  <si>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</si>
  <si>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</si>
  <si>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</si>
  <si>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</si>
  <si>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</si>
  <si>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</si>
  <si>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</si>
  <si>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</si>
  <si>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</si>
  <si>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</si>
  <si>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</si>
  <si>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</si>
  <si>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</si>
  <si>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</si>
  <si>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</si>
  <si>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</si>
  <si>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</si>
  <si>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</si>
  <si>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</si>
  <si>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</si>
  <si>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</si>
  <si>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</si>
  <si>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</si>
  <si>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</si>
  <si>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</si>
  <si>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</si>
  <si>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</si>
  <si>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</si>
  <si>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</si>
  <si>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</si>
  <si>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</si>
  <si>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</si>
  <si>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</si>
  <si>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</si>
  <si>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</si>
  <si>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</si>
  <si>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</si>
  <si>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</si>
  <si>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</si>
  <si>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</si>
  <si>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</si>
  <si>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</si>
  <si>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</si>
  <si>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</si>
  <si>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</si>
  <si>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</si>
  <si>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</si>
  <si>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</si>
  <si>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</si>
  <si>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</si>
  <si>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</si>
  <si>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</si>
  <si>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</si>
  <si>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</si>
  <si>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</si>
  <si>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</si>
  <si>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</si>
  <si>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</si>
  <si>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</si>
  <si>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</si>
  <si>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</si>
  <si>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</si>
  <si>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</si>
  <si>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</si>
  <si>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</si>
  <si>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</si>
  <si>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</si>
  <si>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</si>
  <si>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</si>
  <si>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</si>
  <si>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</si>
  <si>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</si>
  <si>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</si>
  <si>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</si>
  <si>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</si>
  <si>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</si>
  <si>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</si>
  <si>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</si>
  <si>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</si>
  <si>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</si>
  <si>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</si>
  <si>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</si>
  <si>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</si>
  <si>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</si>
  <si>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</si>
  <si>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</si>
  <si>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</si>
  <si>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</si>
  <si>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</si>
  <si>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</si>
  <si>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</si>
  <si>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</si>
  <si>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</si>
  <si>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</si>
  <si>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</si>
  <si>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</si>
  <si>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</si>
  <si>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</si>
  <si>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</si>
  <si>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</si>
  <si>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</si>
  <si>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</si>
  <si>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</si>
  <si>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</si>
  <si>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</si>
  <si>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</si>
  <si>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</si>
  <si>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</si>
  <si>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</si>
  <si>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</si>
  <si>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</si>
  <si>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</si>
  <si>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</si>
  <si>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</si>
  <si>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</si>
  <si>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</si>
  <si>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</si>
  <si>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</si>
  <si>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</si>
  <si>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</si>
  <si>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</si>
  <si>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</si>
  <si>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</si>
  <si>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</si>
  <si>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</si>
  <si>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</si>
  <si>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</si>
  <si>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</si>
  <si>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</si>
  <si>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</si>
  <si>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</si>
  <si>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</si>
  <si>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</si>
  <si>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</si>
  <si>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</si>
  <si>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</si>
  <si>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</si>
  <si>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</si>
  <si>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</si>
  <si>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</si>
  <si>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</si>
  <si>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</si>
  <si>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</si>
  <si>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</si>
  <si>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</si>
  <si>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</si>
  <si>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</si>
  <si>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</si>
  <si>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</si>
  <si>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</si>
  <si>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</si>
  <si>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</si>
  <si>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</si>
  <si>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</si>
  <si>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</si>
  <si>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</si>
  <si>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</si>
  <si>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</si>
  <si>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</si>
  <si>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</si>
  <si>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</si>
  <si>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</si>
  <si>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</si>
  <si>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</si>
  <si>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</si>
  <si>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</si>
  <si>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</si>
  <si>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</si>
  <si>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</si>
  <si>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</si>
  <si>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</si>
  <si>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</si>
  <si>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</si>
  <si>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</si>
  <si>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</si>
  <si>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</si>
  <si>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</si>
  <si>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</si>
  <si>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</si>
  <si>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</si>
  <si>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</si>
  <si>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</si>
  <si>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</si>
  <si>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</si>
  <si>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</si>
  <si>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</si>
  <si>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</si>
  <si>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</si>
  <si>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</si>
  <si>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</si>
  <si>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</si>
  <si>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</si>
  <si>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</si>
  <si>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</si>
  <si>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</si>
  <si>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</si>
  <si>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</si>
  <si>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</si>
  <si>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</si>
  <si>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</si>
  <si>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</si>
  <si>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</si>
  <si>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</si>
  <si>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</si>
  <si>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</si>
  <si>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</si>
  <si>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</si>
  <si>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</si>
  <si>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</si>
  <si>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</si>
  <si>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</si>
  <si>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</si>
  <si>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</si>
  <si>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</si>
  <si>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</si>
  <si>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</si>
  <si>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</si>
  <si>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</si>
  <si>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</si>
  <si>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</si>
  <si>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</si>
  <si>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</si>
  <si>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</si>
  <si>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</si>
  <si>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</si>
  <si>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</si>
  <si>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</si>
  <si>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</si>
  <si>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</si>
  <si>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</si>
  <si>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</si>
  <si>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</si>
  <si>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</si>
  <si>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</si>
  <si>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</si>
  <si>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</si>
  <si>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</si>
  <si>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</si>
  <si>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</si>
  <si>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</si>
  <si>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</si>
  <si>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</si>
  <si>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</si>
  <si>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</si>
  <si>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</si>
  <si>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</si>
  <si>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</si>
  <si>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</si>
  <si>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</si>
  <si>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</si>
  <si>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</si>
  <si>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</si>
  <si>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</si>
  <si>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</si>
  <si>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</si>
  <si>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</si>
  <si>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</si>
  <si>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</si>
  <si>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</si>
  <si>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</si>
  <si>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</si>
  <si>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</si>
  <si>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</si>
  <si>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</si>
  <si>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</si>
  <si>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</si>
  <si>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</si>
  <si>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</si>
  <si>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</si>
  <si>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</si>
  <si>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</si>
  <si>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</si>
  <si>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</si>
  <si>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</si>
  <si>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</si>
  <si>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</si>
  <si>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</si>
  <si>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</si>
  <si>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</si>
  <si>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</si>
  <si>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</si>
  <si>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</si>
  <si>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</si>
  <si>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</si>
  <si>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</si>
  <si>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</si>
  <si>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</si>
  <si>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</si>
  <si>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</si>
  <si>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</si>
  <si>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</si>
  <si>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</si>
  <si>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</si>
  <si>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</si>
  <si>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</si>
  <si>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</si>
  <si>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</si>
  <si>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</si>
  <si>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</si>
  <si>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</si>
  <si>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</si>
  <si>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</si>
  <si>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</si>
  <si>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</si>
  <si>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</si>
  <si>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</si>
  <si>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</si>
  <si>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</si>
  <si>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</si>
  <si>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</si>
  <si>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</si>
  <si>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</si>
  <si>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</si>
  <si>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</si>
  <si>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</si>
  <si>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</si>
  <si>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</si>
  <si>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</si>
  <si>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</si>
  <si>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</si>
  <si>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</si>
  <si>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</si>
  <si>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</si>
  <si>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</si>
  <si>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</si>
  <si>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</si>
  <si>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</si>
  <si>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</si>
  <si>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</si>
  <si>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</si>
  <si>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</si>
  <si>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</si>
  <si>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</si>
  <si>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</si>
  <si>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</si>
  <si>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</si>
  <si>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</si>
  <si>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</si>
  <si>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</si>
  <si>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</si>
  <si>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</si>
  <si>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</si>
  <si>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</si>
  <si>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</si>
  <si>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</si>
  <si>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</si>
  <si>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</si>
  <si>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</si>
  <si>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</si>
  <si>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</si>
  <si>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</si>
  <si>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</si>
  <si>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</si>
  <si>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</si>
  <si>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</si>
  <si>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</si>
  <si>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</si>
  <si>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</si>
  <si>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</si>
  <si>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</si>
  <si>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</si>
  <si>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</si>
  <si>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</si>
  <si>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</si>
  <si>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</si>
  <si>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</si>
  <si>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</si>
  <si>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</si>
  <si>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</si>
  <si>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</si>
  <si>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</si>
  <si>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</si>
  <si>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</si>
  <si>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</si>
  <si>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</si>
  <si>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</si>
  <si>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</si>
  <si>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</si>
  <si>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</si>
  <si>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</si>
  <si>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</si>
  <si>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</si>
  <si>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</si>
  <si>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</si>
  <si>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</si>
  <si>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</si>
  <si>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</si>
  <si>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</si>
  <si>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</si>
  <si>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</si>
  <si>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</si>
  <si>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</si>
  <si>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</si>
  <si>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</si>
  <si>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</si>
  <si>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</si>
  <si>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</si>
  <si>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</si>
  <si>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</si>
  <si>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</si>
  <si>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</si>
  <si>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</si>
  <si>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</si>
  <si>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</si>
  <si>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</si>
  <si>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</si>
  <si>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</si>
  <si>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</si>
  <si>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</si>
  <si>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</si>
  <si>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</si>
  <si>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</si>
  <si>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</si>
  <si>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</si>
  <si>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</si>
  <si>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</si>
  <si>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</si>
  <si>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</si>
  <si>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</si>
  <si>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</si>
  <si>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</si>
  <si>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</si>
  <si>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</si>
  <si>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</si>
  <si>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</si>
  <si>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</si>
  <si>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</si>
  <si>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</si>
  <si>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</si>
  <si>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</si>
  <si>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</si>
  <si>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</si>
  <si>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</si>
  <si>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</si>
  <si>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</si>
  <si>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</si>
  <si>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</si>
  <si>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</si>
  <si>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</si>
  <si>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</si>
  <si>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</si>
  <si>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</si>
  <si>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</si>
  <si>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</si>
  <si>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</si>
  <si>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</si>
  <si>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</si>
  <si>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</si>
  <si>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</si>
  <si>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</si>
  <si>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</si>
  <si>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</si>
  <si>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</si>
  <si>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</si>
  <si>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</si>
  <si>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</si>
  <si>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</si>
  <si>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</si>
  <si>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</si>
  <si>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</si>
  <si>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</si>
  <si>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</si>
  <si>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</si>
  <si>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</si>
  <si>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</si>
  <si>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</si>
  <si>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</si>
  <si>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</si>
  <si>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</si>
  <si>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</si>
  <si>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</si>
  <si>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</si>
  <si>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</si>
  <si>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</si>
  <si>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</si>
  <si>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</si>
  <si>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</si>
  <si>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</si>
  <si>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</si>
  <si>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</si>
  <si>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</si>
  <si>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</si>
  <si>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</si>
  <si>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</si>
  <si>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</si>
  <si>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</si>
  <si>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</si>
  <si>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</si>
  <si>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</si>
  <si>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</si>
  <si>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</si>
  <si>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</si>
  <si>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</si>
  <si>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</si>
  <si>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</si>
  <si>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</si>
  <si>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</si>
  <si>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</si>
  <si>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</si>
  <si>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</si>
  <si>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</si>
  <si>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</si>
  <si>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</si>
  <si>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</si>
  <si>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</si>
  <si>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</si>
  <si>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</si>
  <si>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</si>
  <si>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</si>
  <si>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</si>
  <si>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</si>
  <si>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</si>
  <si>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</si>
  <si>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</si>
  <si>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</si>
  <si>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</si>
  <si>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</si>
  <si>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</si>
  <si>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</si>
  <si>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</si>
  <si>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</si>
  <si>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</si>
  <si>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</si>
  <si>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</si>
  <si>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</si>
  <si>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</si>
  <si>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</si>
  <si>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</si>
  <si>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</si>
  <si>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</si>
  <si>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</si>
  <si>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</si>
  <si>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</si>
  <si>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</si>
  <si>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</si>
  <si>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</si>
  <si>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</si>
  <si>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</si>
  <si>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</si>
  <si>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</si>
  <si>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</si>
  <si>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</si>
  <si>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</si>
  <si>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</si>
  <si>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</si>
  <si>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</si>
  <si>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</si>
  <si>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</si>
  <si>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</si>
  <si>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</si>
  <si>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</si>
  <si>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</si>
  <si>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</si>
  <si>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</si>
  <si>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</si>
  <si>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</si>
  <si>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</si>
  <si>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</si>
  <si>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</si>
  <si>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</si>
  <si>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</si>
  <si>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</si>
  <si>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</si>
  <si>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</si>
  <si>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</si>
  <si>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</si>
  <si>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</si>
  <si>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</si>
  <si>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</si>
  <si>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</si>
  <si>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</si>
  <si>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</si>
  <si>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</si>
  <si>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</si>
  <si>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</si>
  <si>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</si>
  <si>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</si>
  <si>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</si>
  <si>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</si>
  <si>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</si>
  <si>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</si>
  <si>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</si>
  <si>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</si>
  <si>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</si>
  <si>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</si>
  <si>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</si>
  <si>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</si>
  <si>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</si>
  <si>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</si>
  <si>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</si>
  <si>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</si>
  <si>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</si>
  <si>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</si>
  <si>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</si>
  <si>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</si>
  <si>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</si>
  <si>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</si>
  <si>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</si>
  <si>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</si>
  <si>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</si>
  <si>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</si>
  <si>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</si>
  <si>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</si>
  <si>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</si>
  <si>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</si>
  <si>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</si>
  <si>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</si>
  <si>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</si>
  <si>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</si>
  <si>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</si>
  <si>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</si>
  <si>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</si>
  <si>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</si>
  <si>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</si>
  <si>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</si>
  <si>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</si>
  <si>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</si>
  <si>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</si>
  <si>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</si>
  <si>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</si>
  <si>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</si>
  <si>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</si>
  <si>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</si>
  <si>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</si>
  <si>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</si>
  <si>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</si>
  <si>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</si>
  <si>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</si>
  <si>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</si>
  <si>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</si>
  <si>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</si>
  <si>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</si>
  <si>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</si>
  <si>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</si>
  <si>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</si>
  <si>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</si>
  <si>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</si>
  <si>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</si>
  <si>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</si>
  <si>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</si>
  <si>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</si>
  <si>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</si>
  <si>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</si>
  <si>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</si>
  <si>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</si>
  <si>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</si>
  <si>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</si>
  <si>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</si>
  <si>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</si>
  <si>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</si>
  <si>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</si>
  <si>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</si>
  <si>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</si>
  <si>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</si>
  <si>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</si>
  <si>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</si>
  <si>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</si>
  <si>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</si>
  <si>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</si>
  <si>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</si>
  <si>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</si>
  <si>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</si>
  <si>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</si>
  <si>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</si>
  <si>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</si>
  <si>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</si>
  <si>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</si>
  <si>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</si>
  <si>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</si>
  <si>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</si>
  <si>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</si>
  <si>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</si>
  <si>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</si>
  <si>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</si>
  <si>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</si>
  <si>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</si>
  <si>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</si>
  <si>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</si>
  <si>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</si>
  <si>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</si>
  <si>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</si>
  <si>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</si>
  <si>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</si>
  <si>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</si>
  <si>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</si>
  <si>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</si>
  <si>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</si>
  <si>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</si>
  <si>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</si>
  <si>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</si>
  <si>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</si>
  <si>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</si>
  <si>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</si>
  <si>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</si>
  <si>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</si>
  <si>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</si>
  <si>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</si>
  <si>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</si>
  <si>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</si>
  <si>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</si>
  <si>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</si>
  <si>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</si>
  <si>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</si>
  <si>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</si>
  <si>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</si>
  <si>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</si>
  <si>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</si>
  <si>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</si>
  <si>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</si>
  <si>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</si>
  <si>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</si>
  <si>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</si>
  <si>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</si>
  <si>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</si>
  <si>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</si>
  <si>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</si>
  <si>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</si>
  <si>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</si>
  <si>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</si>
  <si>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</si>
  <si>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</si>
  <si>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</si>
  <si>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</si>
  <si>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</si>
  <si>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</si>
  <si>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</si>
  <si>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</si>
  <si>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</si>
  <si>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</si>
  <si>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</si>
  <si>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</si>
  <si>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</si>
  <si>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</si>
  <si>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</si>
  <si>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</si>
  <si>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</si>
  <si>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</si>
  <si>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</si>
  <si>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</si>
  <si>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</si>
  <si>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</si>
  <si>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</si>
  <si>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</si>
  <si>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</si>
  <si>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</si>
  <si>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</si>
  <si>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</si>
  <si>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</si>
  <si>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</si>
  <si>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</si>
  <si>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</si>
  <si>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</si>
  <si>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</si>
  <si>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</si>
  <si>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</si>
  <si>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</si>
  <si>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</si>
  <si>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</si>
  <si>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</si>
  <si>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</si>
  <si>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</si>
  <si>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</si>
  <si>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</si>
  <si>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</si>
  <si>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</si>
  <si>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</si>
  <si>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</si>
  <si>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</si>
  <si>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</si>
  <si>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</si>
  <si>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</si>
  <si>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</si>
  <si>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</si>
  <si>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</si>
  <si>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</si>
  <si>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</si>
  <si>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</si>
  <si>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</si>
  <si>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</si>
  <si>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</si>
  <si>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</si>
  <si>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</si>
  <si>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</si>
  <si>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</si>
  <si>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</si>
  <si>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</si>
  <si>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</si>
  <si>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</si>
  <si>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</si>
  <si>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</si>
  <si>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</si>
  <si>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</si>
  <si>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</si>
  <si>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</si>
  <si>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</si>
  <si>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</si>
  <si>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</si>
  <si>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</si>
  <si>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</si>
  <si>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</si>
  <si>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</si>
  <si>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</si>
  <si>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</si>
  <si>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</si>
  <si>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</si>
  <si>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</si>
  <si>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</si>
  <si>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</si>
  <si>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</si>
  <si>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</si>
  <si>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</si>
  <si>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</si>
  <si>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</si>
  <si>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</si>
  <si>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</si>
  <si>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</si>
  <si>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</si>
  <si>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</si>
  <si>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</si>
  <si>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</si>
  <si>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</si>
  <si>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</si>
  <si>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</si>
  <si>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</si>
  <si>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</si>
  <si>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</si>
  <si>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</si>
  <si>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</si>
  <si>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</si>
  <si>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</si>
  <si>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</si>
  <si>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</si>
  <si>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</si>
  <si>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</si>
  <si>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</si>
  <si>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</si>
  <si>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</si>
  <si>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</si>
  <si>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</si>
  <si>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</si>
  <si>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</si>
  <si>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</si>
  <si>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</si>
  <si>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</si>
  <si>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</si>
  <si>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</si>
  <si>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</si>
  <si>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</si>
  <si>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</si>
  <si>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</si>
  <si>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</si>
  <si>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</si>
  <si>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</si>
  <si>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</si>
  <si>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</si>
  <si>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</si>
  <si>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</si>
  <si>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</si>
  <si>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</si>
  <si>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</si>
  <si>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</si>
  <si>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</si>
  <si>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</si>
  <si>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</si>
  <si>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</si>
  <si>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</si>
  <si>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</si>
  <si>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</si>
  <si>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</si>
  <si>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</si>
  <si>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</si>
  <si>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</si>
  <si>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</si>
  <si>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</si>
  <si>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</si>
  <si>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</si>
  <si>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</si>
  <si>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</si>
  <si>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</si>
  <si>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</si>
  <si>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</si>
  <si>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</si>
  <si>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</si>
  <si>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</si>
  <si>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</si>
  <si>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</si>
  <si>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</si>
  <si>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</si>
  <si>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</si>
  <si>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</si>
  <si>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</si>
  <si>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</si>
  <si>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</si>
  <si>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</si>
  <si>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</si>
  <si>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</si>
  <si>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</si>
  <si>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</si>
  <si>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</si>
  <si>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</si>
  <si>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</si>
  <si>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</si>
  <si>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</si>
  <si>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</si>
  <si>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</si>
  <si>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</si>
  <si>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</si>
  <si>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</si>
  <si>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</si>
  <si>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</si>
  <si>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</si>
  <si>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</si>
  <si>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</si>
  <si>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</si>
  <si>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</si>
  <si>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</si>
  <si>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</si>
  <si>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</si>
  <si>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</si>
  <si>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</si>
  <si>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</si>
  <si>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</si>
  <si>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</si>
  <si>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</si>
  <si>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</si>
  <si>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</si>
  <si>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</si>
  <si>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</si>
  <si>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</si>
  <si>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</si>
  <si>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</si>
  <si>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</si>
  <si>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</si>
  <si>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</si>
  <si>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</si>
  <si>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</si>
  <si>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</si>
  <si>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</si>
  <si>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</si>
  <si>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</si>
  <si>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</si>
  <si>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</si>
  <si>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</si>
  <si>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</si>
  <si>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</si>
  <si>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</si>
  <si>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</si>
  <si>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</si>
  <si>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</si>
  <si>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</si>
  <si>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</si>
  <si>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</si>
  <si>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</si>
  <si>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</si>
  <si>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</si>
  <si>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</si>
  <si>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</si>
  <si>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</si>
  <si>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</si>
  <si>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</si>
  <si>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</si>
  <si>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</si>
  <si>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</si>
  <si>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</si>
  <si>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</si>
  <si>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</si>
  <si>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</si>
  <si>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</si>
  <si>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</si>
  <si>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</si>
  <si>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</si>
  <si>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</si>
  <si>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</si>
  <si>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</si>
  <si>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</si>
  <si>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</si>
  <si>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</si>
  <si>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</si>
  <si>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</si>
  <si>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</si>
  <si>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</si>
  <si>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</si>
  <si>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</si>
  <si>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</si>
  <si>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</si>
  <si>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</si>
  <si>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</si>
  <si>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</si>
  <si>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</si>
  <si>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</si>
  <si>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</si>
  <si>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</si>
  <si>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</si>
  <si>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</si>
  <si>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</si>
  <si>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</si>
  <si>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</si>
  <si>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</si>
  <si>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</si>
  <si>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</si>
  <si>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</si>
  <si>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</si>
  <si>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</si>
  <si>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</si>
  <si>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</si>
  <si>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</si>
  <si>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</si>
  <si>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</si>
  <si>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</si>
  <si>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</si>
  <si>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</si>
  <si>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</si>
  <si>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</si>
  <si>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</si>
  <si>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</si>
  <si>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</si>
  <si>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</si>
  <si>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</si>
  <si>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</si>
  <si>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</si>
  <si>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</si>
  <si>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</si>
  <si>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</si>
  <si>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</si>
  <si>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</si>
  <si>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</si>
  <si>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</si>
  <si>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</si>
  <si>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</si>
  <si>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</si>
  <si>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</si>
  <si>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</si>
  <si>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</si>
  <si>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</si>
  <si>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</si>
  <si>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</si>
  <si>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</si>
  <si>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</si>
  <si>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</si>
  <si>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</si>
  <si>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</si>
  <si>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</si>
  <si>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</si>
  <si>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</si>
  <si>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</si>
  <si>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</si>
  <si>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</si>
  <si>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</si>
  <si>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</si>
  <si>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</si>
  <si>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</si>
  <si>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</si>
  <si>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</si>
  <si>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</si>
  <si>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</si>
  <si>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</si>
  <si>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</si>
  <si>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</si>
  <si>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</si>
  <si>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</si>
  <si>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</si>
  <si>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</si>
  <si>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</si>
  <si>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</si>
  <si>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</si>
  <si>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</si>
  <si>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</si>
  <si>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</si>
  <si>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</si>
  <si>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</si>
  <si>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</si>
  <si>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</si>
  <si>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</si>
  <si>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</si>
  <si>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</si>
  <si>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</si>
  <si>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</si>
  <si>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</si>
  <si>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</si>
  <si>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</si>
  <si>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</si>
  <si>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</si>
  <si>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</si>
  <si>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</si>
  <si>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</si>
  <si>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</si>
  <si>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</si>
  <si>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</si>
  <si>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</si>
  <si>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</si>
  <si>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</si>
  <si>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</si>
  <si>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</si>
  <si>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</si>
  <si>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</si>
  <si>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</si>
  <si>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</si>
  <si>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</si>
  <si>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</si>
  <si>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</si>
  <si>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</si>
  <si>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</si>
  <si>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</si>
  <si>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</si>
  <si>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</si>
  <si>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</si>
  <si>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</si>
  <si>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</si>
  <si>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</si>
  <si>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</si>
  <si>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</si>
  <si>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</si>
  <si>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</si>
  <si>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</si>
  <si>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</si>
  <si>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</si>
  <si>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</si>
  <si>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</si>
  <si>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</si>
  <si>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</si>
  <si>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</si>
  <si>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</si>
  <si>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</si>
  <si>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</si>
  <si>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</si>
  <si>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</si>
  <si>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</si>
  <si>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</si>
  <si>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</si>
  <si>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</si>
  <si>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</si>
  <si>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</si>
  <si>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</si>
  <si>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</si>
  <si>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</si>
  <si>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</si>
  <si>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</si>
  <si>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</si>
  <si>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</si>
  <si>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</si>
  <si>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</si>
  <si>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</si>
  <si>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</si>
  <si>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</si>
  <si>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</si>
  <si>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</si>
  <si>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</si>
  <si>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</si>
  <si>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</si>
  <si>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</si>
  <si>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</si>
  <si>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</si>
  <si>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</si>
  <si>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</si>
  <si>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</si>
  <si>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</si>
  <si>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</si>
  <si>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</si>
  <si>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</si>
  <si>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</si>
  <si>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</si>
  <si>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</si>
  <si>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</si>
  <si>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</si>
  <si>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</si>
  <si>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</si>
  <si>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</si>
  <si>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</si>
  <si>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</si>
  <si>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</si>
  <si>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</si>
  <si>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</si>
  <si>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</si>
  <si>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</si>
  <si>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</si>
  <si>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</si>
  <si>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</si>
  <si>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</si>
  <si>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</si>
  <si>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</si>
  <si>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</si>
  <si>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</si>
  <si>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</si>
  <si>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</si>
  <si>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</si>
  <si>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</si>
  <si>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</si>
  <si>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</si>
  <si>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</si>
  <si>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</si>
  <si>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</si>
  <si>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</si>
  <si>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</si>
  <si>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</si>
  <si>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</si>
  <si>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</si>
  <si>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</si>
  <si>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</si>
  <si>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</si>
  <si>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</si>
  <si>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</si>
  <si>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</si>
  <si>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</si>
  <si>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</si>
  <si>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</si>
  <si>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</si>
  <si>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</si>
  <si>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</si>
  <si>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</si>
  <si>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</si>
  <si>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</si>
  <si>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</si>
  <si>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</si>
  <si>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</si>
  <si>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</si>
  <si>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</si>
  <si>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</si>
  <si>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</si>
  <si>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</si>
  <si>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</si>
  <si>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</si>
  <si>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</si>
  <si>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</si>
  <si>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</si>
  <si>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</si>
  <si>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</si>
  <si>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</si>
  <si>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</si>
  <si>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</si>
  <si>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</si>
  <si>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</si>
  <si>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</si>
  <si>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</si>
  <si>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</si>
  <si>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</si>
  <si>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</si>
  <si>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</si>
  <si>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</si>
  <si>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</si>
  <si>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</si>
  <si>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</si>
  <si>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</si>
  <si>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</si>
  <si>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</si>
  <si>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</si>
  <si>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</si>
  <si>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</si>
  <si>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</si>
  <si>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</si>
  <si>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</si>
  <si>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</si>
  <si>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</si>
  <si>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</si>
  <si>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</si>
  <si>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</si>
  <si>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</si>
  <si>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</si>
  <si>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</si>
  <si>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</si>
  <si>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</si>
  <si>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</si>
  <si>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</si>
  <si>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</si>
  <si>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</si>
  <si>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</si>
  <si>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</si>
  <si>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</si>
  <si>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</si>
  <si>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</si>
  <si>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</si>
  <si>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</si>
  <si>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</si>
  <si>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</si>
  <si>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</si>
  <si>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</si>
  <si>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</si>
  <si>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</si>
  <si>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</si>
  <si>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</si>
  <si>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</si>
  <si>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</si>
  <si>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</si>
  <si>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</si>
  <si>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</si>
  <si>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</si>
  <si>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</si>
  <si>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</si>
  <si>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</si>
  <si>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</si>
  <si>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</si>
  <si>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</si>
  <si>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</si>
  <si>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</si>
  <si>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</si>
  <si>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</si>
  <si>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</si>
  <si>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</si>
  <si>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</si>
  <si>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</si>
  <si>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</si>
  <si>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</si>
  <si>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</si>
  <si>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</si>
  <si>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</si>
  <si>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</si>
  <si>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</si>
  <si>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</si>
  <si>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</si>
  <si>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</si>
  <si>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</si>
  <si>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</si>
  <si>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</si>
  <si>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</si>
  <si>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</si>
  <si>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</si>
  <si>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</si>
  <si>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</si>
  <si>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</si>
  <si>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</si>
  <si>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</si>
  <si>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</si>
  <si>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</si>
  <si>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</si>
  <si>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</si>
  <si>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</si>
  <si>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</si>
  <si>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</si>
  <si>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</si>
  <si>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</si>
  <si>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</si>
  <si>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</si>
  <si>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</si>
  <si>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</si>
  <si>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</si>
  <si>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</si>
  <si>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</si>
  <si>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</si>
  <si>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</si>
  <si>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</si>
  <si>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</si>
  <si>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</si>
  <si>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</si>
  <si>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</si>
  <si>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</si>
  <si>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</si>
  <si>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</si>
  <si>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</si>
  <si>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</si>
  <si>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</si>
  <si>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</si>
  <si>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</si>
  <si>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</si>
  <si>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</si>
  <si>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</si>
  <si>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</si>
  <si>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</si>
  <si>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</si>
  <si>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</si>
  <si>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</si>
  <si>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</si>
  <si>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</si>
  <si>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</si>
  <si>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</si>
  <si>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</si>
  <si>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</si>
  <si>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</si>
  <si>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</si>
  <si>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</si>
  <si>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</si>
  <si>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</si>
  <si>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</si>
  <si>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</si>
  <si>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</si>
  <si>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</si>
  <si>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</si>
  <si>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</si>
  <si>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</si>
  <si>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</si>
  <si>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</si>
  <si>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</si>
  <si>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</si>
  <si>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</si>
  <si>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</si>
  <si>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</si>
  <si>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</si>
  <si>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</si>
  <si>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</si>
  <si>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</si>
  <si>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</si>
  <si>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</si>
  <si>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</si>
  <si>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</si>
  <si>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</si>
  <si>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</si>
  <si>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</si>
  <si>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</si>
  <si>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</si>
  <si>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</si>
  <si>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</si>
  <si>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</si>
  <si>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</si>
  <si>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</si>
  <si>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</si>
  <si>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</si>
  <si>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</si>
  <si>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</si>
  <si>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</si>
  <si>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</si>
  <si>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</si>
  <si>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</si>
  <si>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</si>
  <si>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</si>
  <si>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</si>
  <si>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</si>
  <si>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</si>
  <si>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</si>
  <si>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</si>
  <si>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</si>
  <si>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</si>
  <si>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</si>
  <si>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</si>
  <si>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</si>
  <si>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</si>
  <si>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</si>
  <si>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</si>
  <si>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</si>
  <si>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</si>
  <si>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</si>
  <si>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</si>
  <si>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</si>
  <si>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</si>
  <si>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</si>
  <si>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</si>
  <si>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</si>
  <si>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</si>
  <si>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</si>
  <si>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</si>
  <si>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</si>
  <si>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</si>
  <si>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</si>
  <si>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</si>
  <si>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</si>
  <si>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</si>
  <si>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</si>
  <si>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</si>
  <si>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</si>
  <si>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</si>
  <si>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</si>
  <si>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</si>
  <si>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</si>
  <si>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</si>
  <si>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</si>
  <si>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</si>
  <si>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</si>
  <si>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</si>
  <si>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</si>
  <si>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</si>
  <si>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</si>
  <si>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</si>
  <si>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</si>
  <si>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</si>
  <si>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</si>
  <si>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</si>
  <si>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</si>
  <si>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</si>
  <si>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</si>
  <si>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</si>
  <si>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</si>
  <si>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</si>
  <si>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</si>
  <si>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</si>
  <si>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</si>
  <si>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</si>
  <si>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</si>
  <si>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</si>
  <si>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</si>
  <si>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</si>
  <si>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</si>
  <si>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</si>
  <si>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</si>
  <si>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</si>
  <si>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</si>
  <si>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</si>
  <si>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</si>
  <si>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</si>
  <si>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</si>
  <si>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</si>
  <si>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</si>
  <si>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</si>
  <si>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</si>
  <si>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</si>
  <si>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</si>
  <si>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</si>
  <si>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</si>
  <si>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</si>
  <si>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</si>
  <si>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</si>
  <si>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</si>
  <si>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</si>
  <si>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</si>
  <si>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</si>
  <si>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</si>
  <si>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</si>
  <si>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</si>
  <si>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</si>
  <si>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</si>
  <si>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</si>
  <si>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</si>
  <si>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</si>
  <si>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</si>
  <si>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</si>
  <si>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</si>
  <si>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</si>
  <si>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</si>
  <si>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</si>
  <si>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</si>
  <si>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</si>
  <si>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</si>
  <si>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</si>
  <si>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</si>
  <si>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</si>
  <si>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</si>
  <si>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</si>
  <si>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</si>
  <si>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</si>
  <si>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</si>
  <si>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</si>
  <si>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</si>
  <si>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</si>
  <si>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</si>
  <si>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</si>
  <si>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</si>
  <si>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</si>
  <si>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</si>
  <si>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</si>
  <si>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</si>
  <si>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</si>
  <si>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</si>
  <si>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</si>
  <si>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</si>
  <si>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</si>
  <si>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</si>
  <si>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</si>
  <si>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</si>
  <si>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</si>
  <si>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</si>
  <si>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</si>
  <si>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</si>
  <si>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</si>
  <si>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</si>
  <si>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</si>
  <si>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</si>
  <si>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</si>
  <si>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</si>
  <si>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</si>
  <si>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</si>
  <si>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</si>
  <si>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</si>
  <si>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</si>
  <si>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</si>
  <si>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</si>
  <si>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</si>
  <si>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</si>
  <si>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</si>
  <si>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</si>
  <si>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</si>
  <si>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</si>
  <si>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</si>
  <si>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</si>
  <si>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</si>
  <si>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</si>
  <si>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</si>
  <si>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</si>
  <si>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</si>
  <si>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</si>
  <si>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</si>
  <si>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</si>
  <si>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</si>
  <si>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</si>
  <si>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</si>
  <si>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</si>
  <si>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</si>
  <si>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</si>
  <si>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</si>
  <si>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</si>
  <si>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</si>
  <si>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</si>
  <si>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</si>
  <si>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</si>
  <si>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</si>
  <si>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</si>
  <si>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</si>
  <si>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</si>
  <si>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</si>
  <si>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</si>
  <si>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</si>
  <si>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</si>
  <si>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</si>
  <si>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</si>
  <si>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</si>
  <si>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</si>
  <si>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</si>
  <si>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</si>
  <si>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</si>
  <si>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</si>
  <si>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</si>
  <si>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</si>
  <si>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</si>
  <si>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</si>
  <si>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</si>
  <si>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</si>
  <si>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</si>
  <si>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</si>
  <si>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</si>
  <si>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</si>
  <si>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</si>
  <si>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</si>
  <si>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</si>
  <si>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</si>
  <si>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</si>
  <si>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</si>
  <si>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</si>
  <si>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</si>
  <si>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</si>
  <si>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</si>
  <si>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</si>
  <si>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</si>
  <si>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</si>
  <si>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</si>
  <si>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</si>
  <si>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</si>
  <si>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</si>
  <si>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</si>
  <si>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</si>
  <si>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</si>
  <si>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</si>
  <si>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</si>
  <si>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</si>
  <si>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</si>
  <si>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</si>
  <si>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</si>
  <si>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</si>
  <si>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</si>
  <si>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</si>
  <si>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</si>
  <si>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</si>
  <si>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</si>
  <si>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</si>
  <si>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</si>
  <si>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</si>
  <si>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</si>
  <si>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</si>
  <si>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</si>
  <si>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</si>
  <si>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</si>
  <si>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</si>
  <si>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</si>
  <si>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</si>
  <si>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</si>
  <si>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</si>
  <si>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</si>
  <si>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</si>
  <si>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</si>
  <si>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</si>
  <si>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</si>
  <si>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</si>
  <si>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</si>
  <si>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</si>
  <si>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</si>
  <si>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</si>
  <si>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</si>
  <si>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</si>
  <si>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</si>
  <si>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</si>
  <si>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</si>
  <si>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</si>
  <si>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</si>
  <si>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</si>
  <si>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</si>
  <si>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</si>
  <si>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</si>
  <si>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</si>
  <si>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</si>
  <si>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</si>
  <si>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</si>
  <si>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</si>
  <si>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</si>
  <si>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</si>
  <si>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</si>
  <si>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</si>
  <si>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</si>
  <si>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</si>
  <si>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</si>
  <si>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</si>
  <si>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</si>
  <si>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</si>
  <si>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</si>
  <si>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</si>
  <si>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</si>
  <si>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</si>
  <si>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</si>
  <si>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</si>
  <si>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</si>
  <si>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</si>
  <si>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</si>
  <si>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</si>
  <si>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</si>
  <si>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</si>
  <si>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</si>
  <si>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</si>
  <si>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</si>
  <si>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</si>
  <si>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</si>
  <si>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</si>
  <si>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</si>
  <si>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</si>
  <si>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</si>
  <si>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</si>
  <si>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</si>
  <si>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</si>
  <si>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</si>
  <si>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</si>
  <si>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</si>
  <si>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</si>
  <si>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</si>
  <si>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</si>
  <si>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</si>
  <si>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</si>
  <si>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</si>
  <si>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</si>
  <si>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</si>
  <si>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</si>
  <si>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</si>
  <si>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</si>
  <si>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</si>
  <si>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</si>
  <si>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</si>
  <si>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</si>
  <si>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</si>
  <si>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</si>
  <si>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</si>
  <si>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</si>
  <si>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</si>
  <si>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</si>
  <si>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</si>
  <si>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</si>
  <si>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</si>
  <si>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</si>
  <si>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</si>
  <si>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</si>
  <si>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</si>
  <si>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</si>
  <si>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</si>
  <si>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</si>
  <si>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</si>
  <si>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</si>
  <si>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</si>
  <si>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</si>
  <si>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</si>
  <si>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</si>
  <si>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</si>
  <si>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</si>
  <si>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</si>
  <si>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</si>
  <si>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</si>
  <si>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</si>
  <si>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</si>
  <si>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</si>
  <si>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</si>
  <si>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</si>
  <si>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</si>
  <si>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</si>
  <si>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</si>
  <si>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</si>
  <si>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</si>
  <si>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</si>
  <si>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</si>
  <si>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</si>
  <si>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</si>
  <si>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</si>
  <si>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</si>
  <si>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</si>
  <si>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</si>
  <si>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</si>
  <si>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</si>
  <si>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</si>
  <si>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</si>
  <si>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</si>
  <si>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</si>
  <si>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</si>
  <si>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</si>
  <si>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</si>
  <si>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</si>
  <si>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</si>
  <si>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</si>
  <si>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</si>
  <si>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</si>
  <si>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</si>
  <si>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</si>
  <si>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</si>
  <si>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</si>
  <si>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</si>
  <si>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</si>
  <si>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</si>
  <si>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</si>
  <si>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</si>
  <si>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</si>
  <si>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</si>
  <si>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</si>
  <si>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</si>
  <si>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</si>
  <si>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</si>
  <si>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</si>
  <si>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</si>
  <si>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</si>
  <si>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</si>
  <si>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</si>
  <si>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</si>
  <si>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</si>
  <si>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</si>
  <si>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</si>
  <si>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</si>
  <si>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</si>
  <si>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</si>
  <si>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</si>
  <si>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</si>
  <si>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</si>
  <si>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</si>
  <si>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</si>
  <si>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</si>
  <si>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</si>
  <si>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</si>
  <si>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</si>
  <si>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</si>
  <si>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</si>
  <si>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</si>
  <si>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</si>
  <si>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</si>
  <si>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</si>
  <si>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</si>
  <si>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</si>
  <si>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</si>
  <si>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</si>
  <si>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</si>
  <si>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</si>
  <si>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</si>
  <si>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</si>
  <si>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</si>
  <si>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</si>
  <si>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</si>
  <si>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</si>
  <si>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</si>
  <si>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</si>
  <si>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</si>
  <si>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</si>
  <si>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</si>
  <si>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</si>
  <si>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</si>
  <si>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</si>
  <si>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</si>
  <si>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</si>
  <si>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</si>
  <si>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</si>
  <si>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</si>
  <si>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</si>
  <si>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</si>
  <si>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</si>
  <si>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</si>
  <si>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</si>
  <si>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</si>
  <si>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</si>
  <si>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</si>
  <si>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</si>
  <si>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</si>
  <si>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</si>
  <si>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</si>
  <si>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</si>
  <si>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</si>
  <si>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</si>
  <si>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</si>
  <si>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</si>
  <si>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</si>
  <si>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</si>
  <si>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</si>
  <si>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</si>
  <si>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</si>
  <si>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</si>
  <si>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</si>
  <si>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</si>
  <si>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</si>
  <si>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</si>
  <si>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</si>
  <si>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</si>
  <si>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</si>
  <si>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</si>
  <si>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</si>
  <si>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</si>
  <si>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</si>
  <si>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</si>
  <si>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</si>
  <si>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</si>
  <si>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</si>
  <si>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</si>
  <si>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</si>
  <si>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</si>
  <si>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</si>
  <si>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</si>
  <si>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</si>
  <si>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</si>
  <si>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</si>
  <si>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</si>
  <si>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</si>
  <si>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</si>
  <si>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</si>
  <si>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</si>
  <si>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</si>
  <si>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</si>
  <si>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</si>
  <si>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</si>
  <si>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</si>
  <si>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</si>
  <si>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</si>
  <si>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</si>
  <si>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</si>
  <si>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</si>
  <si>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</si>
  <si>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</si>
  <si>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</si>
  <si>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</si>
  <si>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</si>
  <si>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</si>
  <si>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</si>
  <si>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</si>
  <si>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</si>
  <si>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</si>
  <si>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</si>
  <si>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</si>
  <si>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</si>
  <si>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</si>
  <si>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</si>
  <si>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</si>
  <si>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</si>
  <si>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</si>
  <si>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</si>
  <si>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</si>
  <si>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</si>
  <si>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</si>
  <si>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</si>
  <si>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</si>
  <si>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</si>
  <si>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</si>
  <si>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</si>
  <si>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</si>
  <si>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</si>
  <si>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</si>
  <si>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</si>
  <si>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</si>
  <si>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</si>
  <si>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</si>
  <si>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</si>
  <si>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</si>
  <si>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</si>
  <si>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</si>
  <si>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</si>
  <si>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</si>
  <si>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</si>
  <si>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</si>
  <si>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</si>
  <si>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</si>
  <si>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</si>
  <si>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</si>
  <si>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</si>
  <si>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</si>
  <si>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</si>
  <si>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</si>
  <si>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</si>
  <si>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</si>
  <si>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</si>
  <si>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</si>
  <si>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</si>
  <si>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</si>
  <si>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</si>
  <si>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</si>
  <si>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</si>
  <si>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</si>
  <si>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</si>
  <si>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</si>
  <si>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</si>
  <si>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</si>
  <si>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</si>
  <si>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</si>
  <si>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</si>
  <si>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</si>
  <si>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</si>
  <si>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</si>
  <si>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</si>
  <si>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</si>
  <si>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</si>
  <si>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</si>
  <si>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</si>
  <si>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</si>
  <si>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</si>
  <si>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</si>
  <si>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</si>
  <si>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</si>
  <si>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</si>
  <si>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</si>
  <si>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</si>
  <si>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</si>
  <si>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</si>
  <si>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</si>
  <si>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</si>
  <si>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</si>
  <si>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</si>
  <si>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</si>
  <si>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</si>
  <si>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</si>
  <si>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</si>
  <si>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</si>
  <si>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</si>
  <si>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</si>
  <si>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</si>
  <si>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</si>
  <si>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</si>
  <si>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</si>
  <si>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</si>
  <si>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</si>
  <si>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</si>
  <si>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</si>
  <si>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</si>
  <si>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</si>
  <si>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</si>
  <si>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</si>
  <si>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</si>
  <si>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</si>
  <si>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</si>
  <si>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</si>
  <si>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</si>
  <si>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</si>
  <si>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</si>
  <si>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</si>
  <si>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</si>
  <si>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</si>
  <si>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</si>
  <si>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</si>
  <si>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</si>
  <si>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</si>
  <si>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</si>
  <si>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</si>
  <si>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</si>
  <si>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</si>
  <si>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</si>
  <si>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</si>
  <si>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</si>
  <si>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</si>
  <si>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</si>
  <si>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</si>
  <si>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</si>
  <si>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</si>
  <si>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</si>
  <si>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</si>
  <si>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</si>
  <si>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</si>
  <si>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</si>
  <si>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</si>
  <si>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</si>
  <si>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</si>
  <si>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</si>
  <si>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</si>
  <si>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</si>
  <si>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</si>
  <si>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</si>
  <si>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</si>
  <si>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</si>
  <si>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</si>
  <si>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</si>
  <si>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</si>
  <si>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</si>
  <si>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</si>
  <si>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</si>
  <si>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</si>
  <si>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</si>
  <si>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</si>
  <si>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</si>
  <si>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</si>
  <si>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</si>
  <si>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</si>
  <si>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</si>
  <si>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</si>
  <si>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</si>
  <si>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</si>
  <si>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</si>
  <si>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</si>
  <si>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</si>
  <si>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</si>
  <si>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</si>
  <si>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</si>
  <si>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</si>
  <si>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</si>
  <si>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</si>
  <si>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</si>
  <si>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</si>
  <si>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</si>
  <si>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</si>
  <si>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</si>
  <si>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</si>
  <si>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</si>
  <si>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</si>
  <si>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</si>
  <si>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</si>
  <si>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</si>
  <si>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</si>
  <si>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</si>
  <si>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</si>
  <si>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</si>
  <si>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</si>
  <si>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</si>
  <si>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</si>
  <si>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</si>
  <si>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</si>
  <si>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</si>
  <si>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</si>
  <si>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</si>
  <si>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</si>
  <si>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</si>
  <si>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</si>
  <si>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</si>
  <si>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</si>
  <si>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</si>
  <si>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</si>
  <si>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</si>
  <si>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</si>
  <si>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</si>
  <si>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</si>
  <si>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</si>
  <si>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</si>
  <si>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</si>
  <si>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</si>
  <si>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</si>
  <si>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</si>
  <si>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</si>
  <si>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</si>
  <si>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</si>
  <si>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</si>
  <si>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</si>
  <si>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</si>
  <si>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</si>
  <si>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</si>
  <si>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</si>
  <si>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</si>
  <si>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</si>
  <si>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</si>
  <si>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</si>
  <si>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</si>
  <si>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</si>
  <si>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</si>
  <si>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</si>
  <si>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</si>
  <si>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</si>
  <si>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</si>
  <si>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</si>
  <si>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</si>
  <si>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</si>
  <si>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</si>
  <si>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</si>
  <si>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</si>
  <si>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</si>
  <si>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</si>
  <si>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</si>
  <si>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</si>
  <si>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</si>
  <si>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</si>
  <si>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</si>
  <si>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</si>
  <si>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</si>
  <si>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</si>
  <si>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</si>
  <si>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</si>
  <si>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</si>
  <si>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</si>
  <si>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</si>
  <si>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</si>
  <si>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</si>
  <si>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</si>
  <si>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</si>
  <si>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</si>
  <si>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</si>
  <si>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</si>
  <si>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</si>
  <si>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</si>
  <si>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</si>
  <si>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</si>
  <si>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</si>
  <si>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</si>
  <si>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</si>
  <si>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</si>
  <si>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</si>
  <si>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</si>
  <si>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</si>
  <si>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</si>
  <si>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</si>
  <si>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</si>
  <si>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</si>
  <si>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</si>
  <si>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</si>
  <si>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</si>
  <si>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</si>
  <si>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</si>
  <si>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</si>
  <si>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</si>
  <si>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</si>
  <si>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</si>
  <si>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</si>
  <si>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</si>
  <si>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</si>
  <si>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</si>
  <si>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</si>
  <si>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</si>
  <si>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</si>
  <si>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</si>
  <si>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</si>
  <si>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</si>
  <si>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</si>
  <si>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</si>
  <si>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</si>
  <si>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</si>
  <si>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</si>
  <si>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</si>
  <si>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</si>
  <si>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</si>
  <si>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</si>
  <si>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</si>
  <si>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</si>
  <si>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</si>
  <si>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</si>
  <si>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</si>
  <si>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</si>
  <si>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</si>
  <si>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</si>
  <si>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</si>
  <si>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</si>
  <si>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</si>
  <si>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</si>
  <si>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</si>
  <si>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</si>
  <si>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</si>
  <si>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</si>
  <si>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</si>
  <si>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</si>
  <si>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</si>
  <si>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</si>
  <si>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</si>
  <si>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</si>
  <si>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</si>
  <si>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</si>
  <si>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</si>
  <si>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</si>
  <si>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</si>
  <si>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</si>
  <si>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</si>
  <si>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</si>
  <si>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</si>
  <si>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</si>
  <si>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</si>
  <si>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</si>
  <si>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</si>
  <si>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</si>
  <si>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</si>
  <si>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</si>
  <si>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</si>
  <si>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</si>
  <si>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</si>
  <si>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</si>
  <si>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</si>
  <si>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</si>
  <si>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</si>
  <si>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</si>
  <si>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</si>
  <si>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</si>
  <si>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</si>
  <si>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</si>
  <si>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</si>
  <si>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</si>
  <si>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</si>
  <si>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</si>
  <si>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</si>
  <si>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</si>
  <si>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</si>
  <si>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</si>
  <si>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</si>
  <si>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</si>
  <si>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</si>
  <si>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</si>
  <si>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</si>
  <si>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</si>
  <si>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</si>
  <si>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</si>
  <si>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</si>
  <si>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</si>
  <si>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</si>
  <si>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</si>
  <si>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</si>
  <si>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</si>
  <si>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</si>
  <si>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</si>
  <si>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</si>
  <si>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</si>
  <si>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</si>
  <si>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</si>
  <si>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</si>
  <si>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</si>
  <si>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</si>
  <si>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</si>
  <si>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</si>
  <si>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</si>
  <si>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</si>
  <si>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</si>
  <si>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</si>
  <si>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</si>
  <si>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</si>
  <si>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</si>
  <si>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</si>
  <si>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</si>
  <si>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</si>
  <si>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</si>
  <si>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</si>
  <si>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</si>
  <si>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</si>
  <si>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</si>
  <si>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</si>
  <si>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</si>
  <si>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</si>
  <si>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</si>
  <si>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</si>
  <si>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</si>
  <si>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</si>
  <si>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</si>
  <si>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</si>
  <si>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</si>
  <si>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</si>
  <si>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</si>
  <si>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</si>
  <si>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</si>
  <si>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</si>
  <si>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</si>
  <si>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</si>
  <si>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</si>
  <si>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</si>
  <si>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</si>
  <si>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</si>
  <si>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</si>
  <si>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</si>
  <si>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</si>
  <si>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</si>
  <si>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</si>
  <si>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</si>
  <si>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</si>
  <si>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</si>
  <si>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</si>
  <si>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</si>
  <si>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</si>
  <si>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</si>
  <si>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</si>
  <si>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</si>
  <si>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</si>
  <si>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</si>
  <si>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</si>
  <si>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</si>
  <si>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</si>
  <si>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</si>
  <si>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</si>
  <si>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</si>
  <si>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</si>
  <si>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</si>
  <si>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</si>
  <si>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</si>
  <si>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</si>
  <si>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</si>
  <si>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</si>
  <si>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</si>
  <si>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</si>
  <si>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</si>
  <si>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</si>
  <si>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</si>
  <si>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</si>
  <si>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</si>
  <si>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</si>
  <si>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</si>
  <si>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</si>
  <si>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</si>
  <si>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</si>
  <si>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</si>
  <si>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</si>
  <si>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</si>
  <si>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</si>
  <si>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</si>
  <si>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</si>
  <si>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</si>
  <si>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</si>
  <si>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</si>
  <si>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</si>
  <si>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</si>
  <si>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</si>
  <si>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</si>
  <si>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</si>
  <si>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</si>
  <si>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</si>
  <si>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</si>
  <si>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</si>
  <si>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</si>
  <si>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</si>
  <si>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</si>
  <si>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</si>
  <si>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</si>
  <si>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</si>
  <si>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</si>
  <si>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</si>
  <si>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</si>
  <si>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</si>
  <si>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</si>
  <si>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</si>
  <si>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</si>
  <si>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</si>
  <si>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</si>
  <si>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</si>
  <si>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</si>
  <si>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</si>
  <si>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</si>
  <si>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</si>
  <si>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</si>
  <si>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</si>
  <si>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</si>
  <si>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</si>
  <si>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</si>
  <si>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</si>
  <si>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</si>
  <si>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</si>
  <si>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</si>
  <si>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</si>
  <si>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</si>
  <si>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</si>
  <si>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</si>
  <si>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</si>
  <si>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</si>
  <si>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</si>
  <si>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</si>
  <si>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</si>
  <si>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</si>
  <si>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</si>
  <si>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</si>
  <si>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</si>
  <si>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</si>
  <si>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</si>
  <si>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</si>
  <si>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</si>
  <si>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</si>
  <si>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</si>
  <si>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</si>
  <si>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</si>
  <si>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</si>
  <si>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</si>
  <si>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</si>
  <si>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</si>
  <si>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</si>
  <si>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</si>
  <si>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</si>
  <si>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</si>
  <si>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</si>
  <si>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</si>
  <si>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</si>
  <si>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</si>
  <si>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</si>
  <si>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</si>
  <si>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</si>
  <si>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</si>
  <si>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</si>
  <si>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</si>
  <si>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</si>
  <si>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</si>
  <si>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</si>
  <si>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</si>
  <si>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</si>
  <si>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</si>
  <si>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</si>
  <si>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</si>
  <si>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</si>
  <si>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</si>
  <si>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</si>
  <si>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</si>
  <si>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</si>
  <si>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</si>
  <si>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</si>
  <si>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</si>
  <si>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</si>
  <si>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</si>
  <si>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</si>
  <si>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</si>
  <si>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</si>
  <si>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</si>
  <si>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</si>
  <si>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</si>
  <si>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</si>
  <si>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</si>
  <si>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</si>
  <si>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</si>
  <si>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</si>
  <si>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</si>
  <si>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</si>
  <si>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</si>
  <si>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</si>
  <si>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</si>
  <si>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</si>
  <si>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</si>
  <si>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</si>
  <si>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</si>
  <si>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</si>
  <si>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</si>
  <si>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</si>
  <si>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</si>
  <si>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</si>
  <si>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</si>
  <si>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</si>
  <si>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</si>
  <si>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</si>
  <si>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</si>
  <si>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</si>
  <si>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</si>
  <si>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</si>
  <si>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</si>
  <si>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</si>
  <si>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</si>
  <si>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</si>
  <si>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</si>
  <si>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</si>
  <si>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</si>
  <si>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</si>
  <si>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</si>
  <si>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</si>
  <si>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</si>
  <si>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</si>
  <si>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</si>
  <si>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</si>
  <si>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</si>
  <si>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</si>
  <si>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</si>
  <si>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</si>
  <si>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</si>
  <si>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</si>
  <si>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</si>
  <si>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</si>
  <si>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</si>
  <si>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</si>
  <si>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</si>
  <si>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</si>
  <si>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</si>
  <si>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</si>
  <si>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</si>
  <si>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</si>
  <si>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</si>
  <si>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</si>
  <si>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</si>
  <si>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</si>
  <si>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</si>
  <si>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</si>
  <si>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</si>
  <si>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</si>
  <si>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</si>
  <si>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</si>
  <si>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</si>
  <si>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</si>
  <si>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</si>
  <si>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</si>
  <si>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</si>
  <si>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</si>
  <si>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</si>
  <si>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</si>
  <si>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</si>
  <si>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</si>
  <si>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</si>
  <si>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</si>
  <si>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</si>
  <si>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</si>
  <si>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</si>
  <si>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</si>
  <si>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</si>
  <si>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</si>
  <si>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</si>
  <si>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</si>
  <si>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</si>
  <si>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</si>
  <si>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</si>
  <si>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</si>
  <si>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</si>
  <si>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</si>
  <si>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</si>
  <si>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</si>
  <si>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</si>
  <si>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</si>
  <si>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</si>
  <si>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</si>
  <si>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</si>
  <si>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</si>
  <si>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</si>
  <si>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</si>
  <si>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</si>
  <si>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</si>
  <si>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</si>
  <si>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</si>
  <si>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</si>
  <si>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</si>
  <si>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</si>
  <si>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</si>
  <si>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</si>
  <si>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</si>
  <si>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</si>
  <si>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</si>
  <si>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</si>
  <si>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</si>
  <si>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</si>
  <si>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</si>
  <si>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</si>
  <si>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</si>
  <si>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</si>
  <si>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</si>
  <si>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</si>
  <si>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</si>
  <si>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</si>
  <si>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</si>
  <si>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</si>
  <si>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</si>
  <si>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</si>
  <si>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</si>
  <si>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</si>
  <si>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</si>
  <si>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</si>
  <si>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</si>
  <si>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</si>
  <si>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</si>
  <si>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</si>
  <si>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</si>
  <si>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</si>
  <si>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</si>
  <si>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</si>
  <si>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</si>
  <si>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</si>
  <si>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</si>
  <si>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</si>
  <si>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</si>
  <si>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</si>
  <si>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</si>
  <si>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</si>
  <si>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</si>
  <si>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</si>
  <si>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</si>
  <si>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</si>
  <si>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</si>
  <si>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</si>
  <si>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</si>
  <si>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</si>
  <si>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</si>
  <si>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</si>
  <si>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</si>
  <si>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</si>
  <si>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</si>
  <si>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</si>
  <si>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</si>
  <si>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</si>
  <si>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</si>
  <si>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</si>
  <si>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</si>
  <si>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</si>
  <si>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</si>
  <si>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</si>
  <si>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</si>
  <si>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</si>
  <si>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</si>
  <si>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</si>
  <si>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</si>
  <si>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</si>
  <si>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</si>
  <si>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</si>
  <si>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</si>
  <si>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</si>
  <si>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</si>
  <si>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</si>
  <si>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</si>
  <si>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</si>
  <si>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</si>
  <si>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</si>
  <si>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</si>
  <si>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</si>
  <si>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</si>
  <si>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</si>
  <si>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</si>
  <si>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</si>
  <si>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</si>
  <si>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</si>
  <si>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</si>
  <si>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</si>
  <si>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</si>
  <si>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</si>
  <si>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</si>
  <si>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</si>
  <si>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</si>
  <si>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</si>
  <si>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</si>
  <si>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</si>
  <si>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</si>
  <si>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</si>
  <si>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</si>
  <si>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</si>
  <si>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</si>
  <si>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</si>
  <si>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</si>
  <si>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</si>
  <si>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</si>
  <si>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</si>
  <si>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</si>
  <si>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</si>
  <si>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</si>
  <si>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</si>
  <si>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</si>
  <si>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</si>
  <si>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</si>
  <si>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</si>
  <si>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</si>
  <si>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</si>
  <si>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</si>
  <si>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</si>
  <si>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</si>
  <si>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</si>
  <si>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</si>
  <si>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</si>
  <si>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</si>
  <si>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</si>
  <si>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</si>
  <si>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</si>
  <si>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</si>
  <si>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</si>
  <si>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</si>
  <si>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</si>
  <si>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</si>
  <si>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</si>
  <si>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</si>
  <si>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</si>
  <si>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</si>
  <si>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</si>
  <si>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</si>
  <si>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</si>
  <si>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</si>
  <si>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</si>
  <si>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</si>
  <si>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</si>
  <si>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</si>
  <si>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</si>
  <si>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</si>
  <si>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</si>
  <si>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</si>
  <si>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</si>
  <si>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</si>
  <si>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</si>
  <si>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</si>
  <si>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</si>
  <si>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</si>
  <si>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</si>
  <si>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</si>
  <si>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</si>
  <si>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</si>
  <si>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</si>
  <si>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</si>
  <si>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</si>
  <si>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</si>
  <si>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</si>
  <si>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</si>
  <si>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</si>
  <si>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</si>
  <si>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</si>
  <si>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</si>
  <si>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</si>
  <si>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</si>
  <si>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</si>
  <si>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</si>
  <si>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</si>
  <si>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</si>
  <si>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</si>
  <si>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</si>
  <si>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</si>
  <si>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</si>
  <si>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</si>
  <si>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</si>
  <si>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</si>
  <si>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</si>
  <si>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</si>
  <si>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</si>
  <si>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</si>
  <si>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</si>
  <si>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</si>
  <si>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</si>
  <si>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</si>
  <si>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</si>
  <si>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</si>
  <si>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</si>
  <si>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</si>
  <si>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</si>
  <si>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</si>
  <si>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</si>
  <si>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</si>
  <si>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</si>
  <si>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</si>
  <si>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</si>
  <si>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</si>
  <si>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</si>
  <si>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</si>
  <si>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</si>
  <si>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</si>
  <si>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</si>
  <si>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</si>
  <si>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</si>
  <si>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</si>
  <si>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</si>
  <si>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</si>
  <si>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</si>
  <si>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</si>
  <si>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</si>
  <si>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</si>
  <si>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</si>
  <si>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</si>
  <si>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</si>
  <si>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</si>
  <si>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</si>
  <si>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</si>
  <si>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</si>
  <si>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</si>
  <si>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</si>
  <si>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</si>
  <si>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</si>
  <si>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</si>
  <si>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</si>
  <si>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</si>
  <si>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</si>
  <si>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</si>
  <si>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</si>
  <si>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</si>
  <si>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</si>
  <si>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</si>
  <si>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</si>
  <si>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</si>
  <si>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</si>
  <si>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</si>
  <si>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</si>
  <si>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</si>
  <si>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</si>
  <si>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</si>
  <si>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</si>
  <si>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</si>
  <si>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</si>
  <si>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</si>
  <si>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</si>
  <si>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</si>
  <si>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</si>
  <si>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</si>
  <si>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</si>
  <si>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</si>
  <si>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</si>
  <si>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</si>
  <si>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</si>
  <si>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</si>
  <si>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</si>
  <si>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</si>
  <si>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</si>
  <si>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</si>
  <si>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</si>
  <si>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</si>
  <si>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</si>
  <si>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</si>
  <si>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</si>
  <si>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</si>
  <si>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</si>
  <si>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</si>
  <si>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</si>
  <si>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</si>
  <si>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</si>
  <si>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</si>
  <si>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</si>
  <si>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</si>
  <si>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</si>
  <si>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</si>
  <si>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</si>
  <si>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</si>
  <si>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</si>
  <si>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</si>
  <si>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</si>
  <si>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</si>
  <si>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</si>
  <si>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</si>
  <si>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</si>
  <si>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</si>
  <si>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</si>
  <si>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</si>
  <si>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</si>
  <si>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</si>
  <si>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</si>
  <si>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</si>
  <si>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</si>
  <si>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</si>
  <si>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</si>
  <si>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</si>
  <si>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</si>
  <si>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</si>
  <si>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</si>
  <si>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</si>
  <si>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</si>
  <si>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</si>
  <si>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</si>
  <si>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</si>
  <si>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</si>
  <si>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</si>
  <si>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</si>
  <si>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</si>
  <si>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</si>
  <si>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</si>
  <si>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</si>
  <si>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</si>
  <si>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</si>
  <si>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</si>
  <si>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</si>
  <si>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</si>
  <si>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</si>
  <si>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</si>
  <si>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</si>
  <si>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</si>
  <si>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</si>
  <si>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</si>
  <si>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</si>
  <si>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</si>
  <si>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</si>
  <si>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</si>
  <si>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</si>
  <si>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</si>
  <si>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</si>
  <si>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</si>
  <si>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</si>
  <si>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</si>
  <si>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</si>
  <si>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</si>
  <si>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</si>
  <si>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</si>
  <si>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</si>
  <si>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</si>
  <si>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</si>
  <si>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</si>
  <si>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</si>
  <si>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</si>
  <si>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</si>
  <si>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</si>
  <si>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</si>
  <si>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</si>
  <si>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</si>
  <si>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</si>
  <si>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</si>
  <si>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</si>
  <si>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</si>
  <si>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</si>
  <si>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</si>
  <si>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</si>
  <si>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</si>
  <si>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</si>
  <si>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</si>
  <si>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</si>
  <si>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</si>
  <si>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</si>
  <si>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</si>
  <si>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</si>
  <si>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</si>
  <si>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</si>
  <si>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</si>
  <si>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</si>
  <si>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</si>
  <si>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</si>
  <si>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</si>
  <si>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</si>
  <si>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</si>
  <si>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</si>
  <si>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</si>
  <si>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</si>
  <si>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</si>
  <si>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</si>
  <si>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</si>
  <si>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</si>
  <si>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</si>
  <si>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</si>
  <si>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</si>
  <si>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</si>
  <si>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</si>
  <si>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</si>
  <si>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</si>
  <si>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</si>
  <si>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</si>
  <si>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</si>
  <si>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</si>
  <si>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</si>
  <si>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</si>
  <si>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</si>
  <si>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</si>
  <si>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</si>
  <si>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</si>
  <si>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</si>
  <si>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</si>
  <si>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</si>
  <si>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</si>
  <si>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</si>
  <si>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</si>
  <si>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</si>
  <si>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</si>
  <si>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</si>
  <si>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</si>
  <si>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</si>
  <si>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</si>
  <si>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</si>
  <si>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</si>
  <si>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</si>
  <si>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</si>
  <si>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</si>
  <si>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</si>
  <si>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</si>
  <si>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</si>
  <si>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</si>
  <si>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</si>
  <si>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</si>
  <si>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</si>
  <si>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</si>
  <si>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</si>
  <si>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</si>
  <si>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</si>
  <si>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</si>
  <si>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</si>
  <si>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</si>
  <si>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</si>
  <si>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</si>
  <si>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</si>
  <si>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</si>
  <si>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</si>
  <si>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</si>
  <si>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</si>
  <si>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</si>
  <si>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</si>
  <si>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</si>
  <si>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</si>
  <si>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</si>
  <si>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</si>
  <si>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</si>
  <si>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</si>
  <si>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</si>
  <si>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</si>
  <si>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</si>
  <si>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</si>
  <si>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</si>
  <si>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</si>
  <si>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</si>
  <si>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</si>
  <si>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</si>
  <si>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</si>
  <si>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</si>
  <si>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</si>
  <si>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</si>
  <si>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</si>
  <si>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</si>
  <si>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</si>
  <si>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</si>
  <si>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</si>
  <si>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</si>
  <si>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</si>
  <si>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</si>
  <si>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</si>
  <si>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</si>
  <si>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</si>
  <si>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</si>
  <si>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</si>
  <si>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</si>
  <si>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</si>
  <si>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</si>
  <si>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</si>
  <si>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</si>
  <si>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</si>
  <si>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</si>
  <si>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</si>
  <si>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</si>
  <si>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</si>
  <si>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</si>
  <si>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</si>
  <si>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</si>
  <si>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</si>
  <si>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</si>
  <si>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</si>
  <si>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</si>
  <si>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</si>
  <si>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</si>
  <si>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</si>
  <si>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</si>
  <si>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</si>
  <si>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</si>
  <si>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</si>
  <si>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</si>
  <si>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</si>
  <si>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</si>
  <si>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</si>
  <si>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</si>
  <si>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</si>
  <si>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</si>
  <si>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</si>
  <si>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</si>
  <si>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</si>
  <si>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</si>
  <si>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</si>
  <si>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</si>
  <si>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</si>
  <si>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</si>
  <si>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</si>
  <si>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</si>
  <si>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</si>
  <si>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</si>
  <si>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</si>
  <si>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</si>
  <si>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</si>
  <si>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</si>
  <si>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</si>
  <si>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</si>
  <si>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</si>
  <si>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</si>
  <si>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</si>
  <si>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</si>
  <si>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</si>
  <si>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</si>
  <si>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</si>
  <si>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</si>
  <si>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</si>
  <si>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</si>
  <si>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</si>
  <si>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</si>
  <si>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</si>
  <si>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</si>
  <si>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</si>
  <si>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</si>
  <si>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</si>
  <si>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</si>
  <si>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</si>
  <si>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</si>
  <si>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</si>
  <si>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</si>
  <si>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</si>
  <si>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</si>
  <si>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</si>
  <si>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</si>
  <si>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</si>
  <si>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</si>
  <si>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</si>
  <si>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</si>
  <si>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</si>
  <si>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</si>
  <si>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</si>
  <si>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</si>
  <si>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</si>
  <si>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</si>
  <si>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</si>
  <si>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</si>
  <si>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</si>
  <si>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</si>
  <si>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</si>
  <si>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</si>
  <si>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</si>
  <si>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</si>
  <si>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</si>
  <si>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</si>
  <si>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</si>
  <si>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</si>
  <si>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</si>
  <si>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</si>
  <si>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</si>
  <si>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</si>
  <si>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</si>
  <si>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</si>
  <si>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</si>
  <si>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</si>
  <si>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</si>
  <si>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</si>
  <si>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</si>
  <si>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</si>
  <si>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</si>
  <si>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</si>
  <si>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</si>
  <si>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</si>
  <si>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</si>
  <si>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</si>
  <si>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</si>
  <si>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</si>
  <si>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</si>
  <si>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</si>
  <si>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</si>
  <si>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</si>
  <si>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</si>
  <si>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</si>
  <si>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</si>
  <si>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</si>
  <si>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</si>
  <si>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</si>
  <si>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</si>
  <si>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</si>
  <si>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</si>
  <si>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</si>
  <si>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</si>
  <si>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</si>
  <si>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</si>
  <si>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</si>
  <si>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</si>
  <si>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</si>
  <si>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</si>
  <si>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</si>
  <si>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</si>
  <si>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</si>
  <si>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</si>
  <si>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</si>
  <si>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</si>
  <si>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</si>
  <si>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</si>
  <si>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</si>
  <si>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</si>
  <si>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</si>
  <si>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</si>
  <si>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</si>
  <si>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</si>
  <si>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</si>
  <si>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</si>
  <si>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</si>
  <si>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</si>
  <si>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</si>
  <si>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</si>
  <si>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</si>
  <si>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</si>
  <si>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</si>
  <si>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</si>
  <si>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</si>
  <si>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</si>
  <si>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</si>
  <si>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</si>
  <si>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</si>
  <si>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</si>
  <si>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</si>
  <si>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</si>
  <si>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</si>
  <si>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</si>
  <si>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</si>
  <si>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</si>
  <si>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</si>
  <si>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</si>
  <si>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</si>
  <si>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</si>
  <si>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</si>
  <si>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</si>
  <si>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</si>
  <si>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</si>
  <si>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</si>
  <si>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</si>
  <si>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</si>
  <si>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</si>
  <si>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</si>
  <si>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</si>
  <si>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</si>
  <si>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</si>
  <si>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</si>
  <si>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</si>
  <si>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</si>
  <si>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</si>
  <si>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</si>
  <si>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</si>
  <si>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</si>
  <si>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</si>
  <si>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</si>
  <si>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</si>
  <si>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</si>
  <si>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</si>
  <si>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</si>
  <si>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</si>
  <si>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</si>
  <si>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</si>
  <si>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</si>
  <si>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</si>
  <si>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</si>
  <si>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</si>
  <si>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</si>
  <si>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</si>
  <si>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</si>
  <si>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</si>
  <si>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</si>
  <si>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</si>
  <si>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</si>
  <si>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</si>
  <si>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</si>
  <si>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</si>
  <si>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</si>
  <si>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</si>
  <si>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</si>
  <si>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</si>
  <si>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</si>
  <si>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</si>
  <si>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</si>
  <si>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</si>
  <si>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</si>
  <si>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</si>
  <si>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</si>
  <si>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</si>
  <si>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</si>
  <si>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</si>
  <si>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</si>
  <si>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</si>
  <si>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</si>
  <si>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</si>
  <si>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</si>
  <si>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</si>
  <si>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</si>
  <si>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</si>
  <si>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</si>
  <si>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</si>
  <si>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</si>
  <si>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</si>
  <si>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</si>
  <si>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</si>
  <si>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</si>
  <si>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</si>
  <si>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</si>
  <si>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</si>
  <si>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</si>
  <si>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</si>
  <si>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</si>
  <si>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</si>
  <si>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</si>
  <si>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</si>
  <si>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</si>
  <si>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</si>
  <si>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</si>
  <si>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</si>
  <si>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</si>
  <si>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</si>
  <si>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</si>
  <si>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</si>
  <si>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</si>
  <si>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</si>
  <si>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</si>
  <si>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</si>
  <si>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</si>
  <si>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</si>
  <si>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</si>
  <si>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</si>
  <si>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</si>
  <si>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</si>
  <si>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</si>
  <si>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</si>
  <si>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</si>
  <si>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</si>
  <si>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</si>
  <si>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</si>
  <si>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</si>
  <si>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</si>
  <si>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</si>
  <si>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</si>
  <si>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</si>
  <si>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</si>
  <si>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</si>
  <si>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</si>
  <si>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</si>
  <si>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</si>
  <si>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</si>
  <si>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</si>
  <si>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</si>
  <si>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</si>
  <si>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</si>
  <si>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</si>
  <si>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</si>
  <si>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</si>
  <si>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</si>
  <si>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</si>
  <si>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</si>
  <si>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</si>
  <si>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</si>
  <si>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</si>
  <si>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</si>
  <si>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</si>
  <si>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</si>
  <si>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</si>
  <si>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</si>
  <si>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</si>
  <si>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</si>
  <si>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</si>
  <si>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</si>
  <si>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</si>
  <si>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</si>
  <si>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</si>
  <si>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</si>
  <si>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</si>
  <si>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</si>
  <si>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</si>
  <si>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</si>
  <si>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</si>
  <si>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</si>
  <si>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</si>
  <si>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</si>
  <si>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</si>
  <si>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</si>
  <si>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</si>
  <si>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</si>
  <si>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</si>
  <si>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</si>
  <si>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</si>
  <si>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</si>
  <si>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</si>
  <si>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</si>
  <si>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</si>
  <si>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</si>
  <si>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</si>
  <si>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</si>
  <si>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</si>
  <si>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</si>
  <si>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</si>
  <si>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</si>
  <si>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</si>
  <si>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</si>
  <si>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</si>
  <si>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</si>
  <si>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</si>
  <si>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</si>
  <si>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</si>
  <si>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</si>
  <si>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</si>
  <si>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</si>
  <si>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</si>
  <si>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</si>
  <si>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</si>
  <si>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</si>
  <si>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</si>
  <si>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</si>
  <si>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</si>
  <si>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</si>
  <si>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</si>
  <si>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</si>
  <si>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</si>
  <si>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</si>
  <si>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</si>
  <si>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</si>
  <si>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</si>
  <si>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</si>
  <si>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</si>
  <si>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</si>
  <si>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</si>
  <si>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</si>
  <si>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</si>
  <si>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</si>
  <si>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</si>
  <si>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</si>
  <si>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</si>
  <si>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</si>
  <si>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</si>
  <si>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</si>
  <si>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</si>
  <si>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</si>
  <si>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</si>
  <si>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</si>
  <si>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</si>
  <si>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</si>
  <si>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</si>
  <si>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</si>
  <si>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</si>
  <si>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</si>
  <si>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</si>
  <si>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</si>
  <si>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</si>
  <si>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</si>
  <si>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</si>
  <si>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</si>
  <si>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</si>
  <si>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</si>
  <si>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</si>
  <si>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</si>
  <si>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</si>
  <si>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</si>
  <si>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</si>
  <si>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</si>
  <si>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</si>
  <si>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</si>
  <si>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</si>
  <si>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</si>
  <si>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</si>
  <si>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</si>
  <si>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</si>
  <si>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</si>
  <si>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</si>
  <si>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</si>
  <si>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</si>
  <si>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</si>
  <si>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</si>
  <si>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</si>
  <si>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</si>
  <si>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</si>
  <si>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</si>
  <si>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</si>
  <si>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</si>
  <si>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</si>
  <si>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</si>
  <si>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</si>
  <si>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</si>
  <si>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</si>
  <si>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</si>
  <si>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</si>
  <si>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</si>
  <si>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</si>
  <si>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</si>
  <si>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</si>
  <si>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</si>
  <si>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</si>
  <si>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</si>
  <si>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</si>
  <si>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</si>
  <si>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</si>
  <si>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</si>
  <si>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</si>
  <si>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</si>
  <si>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</si>
  <si>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</si>
  <si>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</si>
  <si>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</si>
  <si>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</si>
  <si>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</si>
  <si>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</si>
  <si>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</si>
  <si>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</si>
  <si>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</si>
  <si>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</si>
  <si>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</si>
  <si>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</si>
  <si>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</si>
  <si>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</si>
  <si>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</si>
  <si>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</si>
  <si>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</si>
  <si>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</si>
  <si>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</si>
  <si>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</si>
  <si>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</si>
  <si>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</si>
  <si>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</si>
  <si>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</si>
  <si>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</si>
  <si>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</si>
  <si>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</si>
  <si>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</si>
  <si>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</si>
  <si>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</si>
  <si>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</si>
  <si>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</si>
  <si>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</si>
  <si>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</si>
  <si>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</si>
  <si>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</si>
  <si>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</si>
  <si>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</si>
  <si>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</si>
  <si>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</si>
  <si>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</si>
  <si>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</si>
  <si>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</si>
  <si>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</si>
  <si>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</si>
  <si>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</si>
  <si>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</si>
  <si>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</si>
  <si>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</si>
  <si>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</si>
  <si>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</si>
  <si>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</si>
  <si>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</si>
  <si>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</si>
  <si>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</si>
  <si>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</si>
  <si>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</si>
  <si>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</si>
  <si>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</si>
  <si>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</si>
  <si>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</si>
  <si>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</si>
  <si>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</si>
  <si>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</si>
  <si>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</si>
  <si>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</si>
  <si>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</si>
  <si>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</si>
  <si>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</si>
  <si>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</si>
  <si>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</si>
  <si>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</si>
  <si>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</si>
  <si>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</si>
  <si>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</si>
  <si>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</si>
  <si>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</si>
  <si>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</si>
  <si>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</si>
  <si>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</si>
  <si>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</si>
  <si>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</si>
  <si>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</si>
  <si>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</si>
  <si>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</si>
  <si>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</si>
  <si>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</si>
  <si>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</si>
  <si>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</si>
  <si>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</si>
  <si>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</si>
  <si>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</si>
  <si>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</si>
  <si>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</si>
  <si>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</si>
  <si>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</si>
  <si>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</si>
  <si>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</si>
  <si>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</si>
  <si>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</si>
  <si>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</si>
  <si>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</si>
  <si>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</si>
  <si>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</si>
  <si>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</si>
  <si>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</si>
  <si>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</si>
  <si>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</si>
  <si>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</si>
  <si>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</si>
  <si>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</si>
  <si>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</si>
  <si>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</si>
  <si>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</si>
  <si>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</si>
  <si>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</si>
  <si>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</si>
  <si>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</si>
  <si>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</si>
  <si>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</si>
  <si>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</si>
  <si>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</si>
  <si>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</si>
  <si>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</si>
  <si>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</si>
  <si>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</si>
  <si>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</si>
  <si>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</si>
  <si>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</si>
  <si>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</si>
  <si>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</si>
  <si>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</si>
  <si>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</si>
  <si>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</si>
  <si>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</si>
  <si>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</si>
  <si>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</si>
  <si>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</si>
  <si>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</si>
  <si>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</si>
  <si>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</si>
  <si>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</si>
  <si>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</si>
  <si>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</si>
  <si>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</si>
  <si>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</si>
  <si>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</si>
  <si>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</si>
  <si>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</si>
  <si>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</si>
  <si>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</si>
  <si>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</si>
  <si>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</si>
  <si>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</si>
  <si>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</si>
  <si>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</si>
  <si>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</si>
  <si>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</si>
  <si>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</si>
  <si>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</si>
  <si>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</si>
  <si>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</si>
  <si>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</si>
  <si>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</si>
  <si>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</si>
  <si>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</si>
  <si>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</si>
  <si>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</si>
  <si>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</si>
  <si>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</si>
  <si>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</si>
  <si>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</si>
  <si>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</si>
  <si>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</si>
  <si>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</si>
  <si>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</si>
  <si>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</si>
  <si>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</si>
  <si>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</si>
  <si>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</si>
  <si>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</si>
  <si>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</si>
  <si>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</si>
  <si>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</si>
  <si>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</si>
  <si>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</si>
  <si>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</si>
  <si>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</si>
  <si>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</si>
  <si>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</si>
  <si>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</si>
  <si>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</si>
  <si>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</si>
  <si>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</si>
  <si>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</si>
  <si>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</si>
  <si>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</si>
  <si>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</si>
  <si>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</si>
  <si>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</si>
  <si>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</si>
  <si>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</si>
  <si>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</si>
  <si>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</si>
  <si>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</si>
  <si>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</si>
  <si>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</si>
  <si>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</si>
  <si>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</si>
  <si>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</si>
  <si>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</si>
  <si>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</si>
  <si>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</si>
  <si>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</si>
  <si>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</si>
  <si>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</si>
  <si>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</si>
  <si>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</si>
  <si>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</si>
  <si>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</si>
  <si>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</si>
  <si>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</si>
  <si>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</si>
  <si>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</si>
  <si>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</si>
  <si>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</si>
  <si>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</si>
  <si>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</si>
  <si>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</si>
  <si>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</si>
  <si>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</si>
  <si>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</si>
  <si>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</si>
  <si>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</si>
  <si>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</si>
  <si>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</si>
  <si>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</si>
  <si>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</si>
  <si>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</si>
  <si>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</si>
  <si>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</si>
  <si>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</si>
  <si>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</si>
  <si>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</si>
  <si>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</si>
  <si>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</si>
  <si>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</si>
  <si>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</si>
  <si>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</si>
  <si>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</si>
  <si>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</si>
  <si>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</si>
  <si>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</si>
  <si>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</si>
  <si>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</si>
  <si>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</si>
  <si>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</si>
  <si>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</si>
  <si>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</si>
  <si>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</si>
  <si>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</si>
  <si>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</si>
  <si>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</si>
  <si>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</si>
  <si>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</si>
  <si>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</si>
  <si>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</si>
  <si>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</si>
  <si>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</si>
  <si>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</si>
  <si>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</si>
  <si>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</si>
  <si>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</si>
  <si>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</si>
  <si>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</si>
  <si>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</si>
  <si>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</si>
  <si>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</si>
  <si>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</si>
  <si>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</si>
  <si>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</si>
  <si>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</si>
  <si>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</si>
  <si>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</si>
  <si>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</si>
  <si>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</si>
  <si>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</si>
  <si>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</si>
  <si>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</si>
  <si>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</si>
  <si>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</si>
  <si>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</si>
  <si>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</si>
  <si>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</si>
  <si>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</si>
  <si>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</si>
  <si>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</si>
  <si>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</si>
  <si>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</si>
  <si>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</si>
  <si>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</si>
  <si>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</si>
  <si>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</si>
  <si>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</si>
  <si>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</si>
  <si>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</si>
  <si>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</si>
  <si>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</si>
  <si>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</si>
  <si>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</si>
  <si>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</si>
  <si>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</si>
  <si>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</si>
  <si>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</si>
  <si>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</si>
  <si>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</si>
  <si>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</si>
  <si>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</si>
  <si>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</si>
  <si>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</si>
  <si>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</si>
  <si>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</si>
  <si>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</si>
  <si>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</si>
  <si>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</si>
  <si>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</si>
  <si>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</si>
  <si>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</si>
  <si>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</si>
  <si>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</si>
  <si>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</si>
  <si>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</si>
  <si>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</si>
  <si>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</si>
  <si>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</si>
  <si>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</si>
  <si>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</si>
  <si>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</si>
  <si>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</si>
  <si>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</si>
  <si>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</si>
  <si>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</si>
  <si>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</si>
  <si>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</si>
  <si>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</si>
  <si>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</si>
  <si>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</si>
  <si>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</si>
  <si>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</si>
  <si>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</si>
  <si>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</si>
  <si>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</si>
  <si>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</si>
  <si>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</si>
  <si>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</si>
  <si>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</si>
  <si>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</si>
  <si>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</si>
  <si>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</si>
  <si>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</si>
  <si>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</si>
  <si>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</si>
  <si>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</si>
  <si>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</si>
  <si>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</si>
  <si>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</si>
  <si>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</si>
  <si>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</si>
  <si>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</si>
  <si>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</si>
  <si>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</si>
  <si>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</si>
  <si>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</si>
  <si>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</si>
  <si>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</si>
  <si>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</si>
  <si>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</si>
  <si>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</si>
  <si>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</si>
  <si>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</si>
  <si>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</si>
  <si>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</si>
  <si>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</si>
  <si>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</si>
  <si>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</si>
  <si>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</si>
  <si>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</si>
  <si>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</si>
  <si>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</si>
  <si>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</si>
  <si>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</si>
  <si>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</si>
  <si>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</si>
  <si>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</si>
  <si>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</si>
  <si>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</si>
  <si>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</si>
  <si>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</si>
  <si>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</si>
  <si>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</si>
  <si>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</si>
  <si>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</si>
  <si>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</si>
  <si>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</si>
  <si>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</si>
  <si>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</si>
  <si>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</si>
  <si>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</si>
  <si>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</si>
  <si>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</si>
  <si>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</si>
  <si>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</si>
  <si>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</si>
  <si>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</si>
  <si>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</si>
  <si>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</si>
  <si>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</si>
  <si>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</si>
  <si>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</si>
  <si>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</si>
  <si>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</si>
  <si>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</si>
  <si>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</si>
  <si>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</si>
  <si>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</si>
  <si>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</si>
  <si>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</si>
  <si>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</si>
  <si>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</si>
  <si>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</si>
  <si>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</si>
  <si>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</si>
  <si>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</si>
  <si>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</si>
  <si>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</si>
  <si>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</si>
  <si>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</si>
  <si>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</si>
  <si>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</si>
  <si>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</si>
  <si>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</si>
  <si>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</si>
  <si>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</si>
  <si>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</si>
  <si>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</si>
  <si>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</si>
  <si>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</si>
  <si>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</si>
  <si>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</si>
  <si>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</si>
  <si>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</si>
  <si>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</si>
  <si>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</si>
  <si>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</si>
  <si>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</si>
  <si>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</si>
  <si>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</si>
  <si>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</si>
  <si>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</si>
  <si>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</si>
  <si>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</si>
  <si>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</si>
  <si>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</si>
  <si>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</si>
  <si>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</si>
  <si>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</si>
  <si>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</si>
  <si>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</si>
  <si>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</si>
  <si>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</si>
  <si>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</si>
  <si>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</si>
  <si>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</si>
  <si>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</si>
  <si>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</si>
  <si>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</si>
  <si>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</si>
  <si>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</si>
  <si>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</si>
  <si>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</si>
  <si>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</si>
  <si>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</si>
  <si>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</si>
  <si>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</si>
  <si>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</si>
  <si>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</si>
  <si>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</si>
  <si>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</si>
  <si>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</si>
  <si>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</si>
  <si>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</si>
  <si>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</si>
  <si>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</si>
  <si>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</si>
  <si>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</si>
  <si>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</si>
  <si>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</si>
  <si>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</si>
  <si>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</si>
  <si>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</si>
  <si>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</si>
  <si>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</si>
  <si>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</si>
  <si>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</si>
  <si>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</si>
  <si>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</si>
  <si>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</si>
  <si>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</si>
  <si>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</si>
  <si>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</si>
  <si>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</si>
  <si>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</si>
  <si>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</si>
  <si>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</si>
  <si>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</si>
  <si>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</si>
  <si>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</si>
  <si>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</si>
  <si>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</si>
  <si>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</si>
  <si>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</si>
  <si>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</si>
  <si>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</si>
  <si>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</si>
  <si>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</si>
  <si>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</si>
  <si>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</si>
  <si>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</si>
  <si>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</si>
  <si>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</si>
  <si>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</si>
  <si>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</si>
  <si>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</si>
  <si>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</si>
  <si>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</si>
  <si>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</si>
  <si>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</si>
  <si>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</si>
  <si>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</si>
  <si>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</si>
  <si>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</si>
  <si>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</si>
  <si>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</si>
  <si>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</si>
  <si>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</si>
  <si>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</si>
  <si>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</si>
  <si>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</si>
  <si>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</si>
  <si>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</si>
  <si>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</si>
  <si>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</si>
  <si>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</si>
  <si>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</si>
  <si>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</si>
  <si>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</si>
  <si>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</si>
  <si>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</si>
  <si>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</si>
  <si>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</si>
  <si>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</si>
  <si>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</si>
  <si>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</si>
  <si>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</si>
  <si>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</si>
  <si>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</si>
  <si>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</si>
  <si>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</si>
  <si>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</si>
  <si>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</si>
  <si>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</si>
  <si>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</si>
  <si>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</si>
  <si>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</si>
  <si>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</si>
  <si>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</si>
  <si>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</si>
  <si>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</si>
  <si>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</si>
  <si>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</si>
  <si>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</si>
  <si>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</si>
  <si>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</si>
  <si>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</si>
  <si>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</si>
  <si>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</si>
  <si>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</si>
  <si>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</si>
  <si>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</si>
  <si>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</si>
  <si>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</si>
  <si>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</si>
  <si>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</si>
  <si>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</si>
  <si>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</si>
  <si>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</si>
  <si>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</si>
  <si>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</si>
  <si>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</si>
  <si>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</si>
  <si>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</si>
  <si>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</si>
  <si>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</si>
  <si>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</si>
  <si>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</si>
  <si>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</si>
  <si>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</si>
  <si>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</si>
  <si>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</si>
  <si>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</si>
  <si>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</si>
  <si>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</si>
  <si>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</si>
  <si>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</si>
  <si>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</si>
  <si>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</si>
  <si>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</si>
  <si>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</si>
  <si>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</si>
  <si>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</si>
  <si>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</si>
  <si>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</si>
  <si>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</si>
  <si>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</si>
  <si>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</si>
  <si>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</si>
  <si>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</si>
  <si>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</si>
  <si>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</si>
  <si>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</si>
  <si>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</si>
  <si>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</si>
  <si>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</si>
  <si>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</si>
  <si>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</si>
  <si>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</si>
  <si>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</si>
  <si>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</si>
  <si>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</si>
  <si>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</si>
  <si>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</si>
  <si>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</si>
  <si>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</si>
  <si>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</si>
  <si>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</si>
  <si>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</si>
  <si>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</si>
  <si>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</si>
  <si>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</si>
  <si>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</si>
  <si>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</si>
  <si>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</si>
  <si>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</si>
  <si>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</si>
  <si>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</si>
  <si>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</si>
  <si>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</si>
  <si>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</si>
  <si>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</si>
  <si>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</si>
  <si>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</si>
  <si>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</si>
  <si>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</si>
  <si>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</si>
  <si>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</si>
  <si>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</si>
  <si>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</si>
  <si>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</si>
  <si>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</si>
  <si>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</si>
  <si>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</si>
  <si>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</si>
  <si>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</si>
  <si>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</si>
  <si>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</si>
  <si>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</si>
  <si>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</si>
  <si>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</si>
  <si>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</si>
  <si>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</si>
  <si>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</si>
  <si>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</si>
  <si>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</si>
  <si>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</si>
  <si>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</si>
  <si>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</si>
  <si>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</si>
  <si>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</si>
  <si>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</si>
  <si>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</si>
  <si>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</si>
  <si>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</si>
  <si>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</si>
  <si>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</si>
  <si>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</si>
  <si>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</si>
  <si>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</si>
  <si>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</si>
  <si>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</si>
  <si>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</si>
  <si>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</si>
  <si>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</si>
  <si>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</si>
  <si>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</si>
  <si>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</si>
  <si>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</si>
  <si>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</si>
  <si>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</si>
  <si>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</si>
  <si>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</si>
  <si>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</si>
  <si>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</si>
  <si>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</si>
  <si>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</si>
  <si>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</si>
  <si>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</si>
  <si>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</si>
  <si>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</si>
  <si>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</si>
  <si>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</si>
  <si>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</si>
  <si>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</si>
  <si>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</si>
  <si>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</si>
  <si>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</si>
  <si>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</si>
  <si>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</si>
  <si>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</si>
  <si>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</si>
  <si>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</si>
  <si>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</si>
  <si>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</si>
  <si>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</si>
  <si>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</si>
  <si>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</si>
  <si>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</si>
  <si>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</si>
  <si>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</si>
  <si>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</si>
  <si>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</si>
  <si>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</si>
  <si>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</si>
  <si>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</si>
  <si>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</si>
  <si>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</si>
  <si>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</si>
  <si>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</si>
  <si>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</si>
  <si>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</si>
  <si>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</si>
  <si>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</si>
  <si>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</si>
  <si>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</si>
  <si>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</si>
  <si>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</si>
  <si>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</si>
  <si>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</si>
  <si>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</si>
  <si>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</si>
  <si>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</si>
  <si>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</si>
  <si>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</si>
  <si>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</si>
  <si>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</si>
  <si>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</si>
  <si>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</si>
  <si>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</si>
  <si>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</si>
  <si>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</si>
  <si>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</si>
  <si>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</si>
  <si>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</si>
  <si>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</si>
  <si>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</si>
  <si>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</si>
  <si>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</si>
  <si>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</si>
  <si>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</si>
  <si>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</si>
  <si>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</si>
  <si>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</si>
  <si>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</si>
  <si>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</si>
  <si>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</si>
  <si>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</si>
  <si>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</si>
  <si>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</si>
  <si>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</si>
  <si>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</si>
  <si>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</si>
  <si>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</si>
  <si>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</si>
  <si>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</si>
  <si>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</si>
  <si>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</si>
  <si>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</si>
  <si>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</si>
  <si>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</si>
  <si>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</si>
  <si>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</si>
  <si>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</si>
  <si>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</si>
  <si>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</si>
  <si>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</si>
  <si>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</si>
  <si>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</si>
  <si>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</si>
  <si>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</si>
  <si>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</si>
  <si>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</si>
  <si>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</si>
  <si>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</si>
  <si>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</si>
  <si>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</si>
  <si>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</si>
  <si>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</si>
  <si>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</si>
  <si>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</si>
  <si>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</si>
  <si>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</si>
  <si>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</si>
  <si>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</si>
  <si>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</si>
  <si>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</si>
  <si>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</si>
  <si>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</si>
  <si>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</si>
  <si>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</si>
  <si>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</si>
  <si>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</si>
  <si>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</si>
  <si>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</si>
  <si>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</si>
  <si>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</si>
  <si>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</si>
  <si>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</si>
  <si>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</si>
  <si>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</si>
  <si>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</si>
  <si>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</si>
  <si>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</si>
  <si>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</si>
  <si>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</si>
  <si>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</si>
  <si>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</si>
  <si>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</si>
  <si>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</si>
  <si>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</si>
  <si>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</si>
  <si>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</si>
  <si>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</si>
  <si>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</si>
  <si>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</si>
  <si>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</si>
  <si>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</si>
  <si>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</si>
  <si>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</si>
  <si>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</si>
  <si>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</si>
  <si>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</si>
  <si>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</si>
  <si>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</si>
  <si>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</si>
  <si>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</si>
  <si>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</si>
  <si>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</si>
  <si>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</si>
  <si>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</si>
  <si>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</si>
  <si>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</si>
  <si>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</si>
  <si>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</si>
  <si>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</si>
  <si>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</si>
  <si>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</si>
  <si>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</si>
  <si>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</si>
  <si>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</si>
  <si>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</si>
  <si>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</si>
  <si>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</si>
  <si>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</si>
  <si>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</si>
  <si>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</si>
  <si>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</si>
  <si>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</si>
  <si>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</si>
  <si>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</si>
  <si>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</si>
  <si>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</si>
  <si>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</si>
  <si>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</si>
  <si>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</si>
  <si>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</si>
  <si>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</si>
  <si>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</si>
  <si>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</si>
  <si>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</si>
  <si>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</si>
  <si>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</si>
  <si>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</si>
  <si>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</si>
  <si>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</si>
  <si>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</si>
  <si>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</si>
  <si>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</si>
  <si>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</si>
  <si>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</si>
  <si>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</si>
  <si>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</si>
  <si>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</si>
  <si>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</si>
  <si>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</si>
  <si>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</si>
  <si>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</si>
  <si>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</si>
  <si>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</si>
  <si>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</si>
  <si>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</si>
  <si>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</si>
  <si>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</si>
  <si>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</si>
  <si>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</si>
  <si>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</si>
  <si>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</si>
  <si>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</si>
  <si>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</si>
  <si>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</si>
  <si>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</si>
  <si>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</si>
  <si>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</si>
  <si>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</si>
  <si>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</si>
  <si>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</si>
  <si>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</si>
  <si>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</si>
  <si>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</si>
  <si>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</si>
  <si>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</si>
  <si>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</si>
  <si>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</si>
  <si>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</si>
  <si>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</si>
  <si>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</si>
  <si>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</si>
  <si>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</si>
  <si>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</si>
  <si>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</si>
  <si>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</si>
  <si>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</si>
  <si>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</si>
  <si>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</si>
  <si>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</si>
  <si>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</si>
  <si>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</si>
  <si>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</si>
  <si>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</si>
  <si>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</si>
  <si>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</si>
  <si>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</si>
  <si>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</si>
  <si>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</si>
  <si>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</si>
  <si>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</si>
  <si>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</si>
  <si>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</si>
  <si>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</si>
  <si>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</si>
  <si>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</si>
  <si>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</si>
  <si>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</si>
  <si>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</si>
  <si>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</si>
  <si>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</si>
  <si>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</si>
  <si>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</si>
  <si>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</si>
  <si>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</si>
  <si>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</si>
  <si>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</si>
  <si>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</si>
  <si>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</si>
  <si>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</si>
  <si>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</si>
  <si>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</si>
  <si>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</si>
  <si>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</si>
  <si>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</si>
  <si>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</si>
  <si>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</si>
  <si>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</si>
  <si>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</si>
  <si>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</si>
  <si>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</si>
  <si>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</si>
  <si>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</si>
  <si>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</si>
  <si>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</si>
  <si>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</si>
  <si>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</si>
  <si>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</si>
  <si>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</si>
  <si>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</si>
  <si>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</si>
  <si>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</si>
  <si>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</si>
  <si>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</si>
  <si>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</si>
  <si>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</si>
  <si>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</si>
  <si>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</si>
  <si>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</si>
  <si>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</si>
  <si>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</si>
  <si>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</si>
  <si>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</si>
  <si>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</si>
  <si>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</si>
  <si>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</si>
  <si>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</si>
  <si>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</si>
  <si>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</si>
  <si>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</si>
  <si>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</si>
  <si>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</si>
  <si>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</si>
  <si>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</si>
  <si>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</si>
  <si>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</si>
  <si>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</si>
  <si>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</si>
  <si>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</si>
  <si>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</si>
  <si>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</si>
  <si>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</si>
  <si>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</si>
  <si>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</si>
  <si>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</si>
  <si>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</si>
  <si>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</si>
  <si>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</si>
  <si>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</si>
  <si>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</si>
  <si>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</si>
  <si>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</si>
  <si>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</si>
  <si>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</si>
  <si>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</si>
  <si>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</si>
  <si>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</si>
  <si>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</si>
  <si>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</si>
  <si>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</si>
  <si>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</si>
  <si>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</si>
  <si>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</si>
  <si>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</si>
  <si>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</si>
  <si>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</si>
  <si>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</si>
  <si>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</si>
  <si>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</si>
  <si>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</si>
  <si>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</si>
  <si>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</si>
  <si>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</si>
  <si>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</si>
  <si>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</si>
  <si>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</si>
  <si>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</si>
  <si>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</si>
  <si>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</si>
  <si>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</si>
  <si>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</si>
  <si>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</si>
  <si>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</si>
  <si>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</si>
  <si>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</si>
  <si>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</si>
  <si>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</si>
  <si>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</si>
  <si>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</si>
  <si>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</si>
  <si>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</si>
  <si>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</si>
  <si>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</si>
  <si>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</si>
  <si>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</si>
  <si>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</si>
  <si>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</si>
  <si>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</si>
  <si>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</si>
  <si>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</si>
  <si>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</si>
  <si>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</si>
  <si>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</si>
  <si>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</si>
  <si>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</si>
  <si>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</si>
  <si>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</si>
  <si>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</si>
  <si>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</si>
  <si>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</si>
  <si>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</si>
  <si>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</si>
  <si>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</si>
  <si>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</si>
  <si>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</si>
  <si>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</si>
  <si>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</si>
  <si>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</si>
  <si>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</si>
  <si>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</si>
  <si>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</si>
  <si>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</si>
  <si>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</si>
  <si>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</si>
  <si>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</si>
  <si>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</si>
  <si>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</si>
  <si>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</si>
  <si>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</si>
  <si>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</si>
  <si>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</si>
  <si>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</si>
  <si>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</si>
  <si>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</si>
  <si>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</si>
  <si>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</si>
  <si>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</si>
  <si>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</si>
  <si>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</si>
  <si>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</si>
  <si>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</si>
  <si>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</si>
  <si>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</si>
  <si>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</si>
  <si>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</si>
  <si>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</si>
  <si>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</si>
  <si>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</si>
  <si>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</si>
  <si>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</si>
  <si>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</si>
  <si>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</si>
  <si>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</si>
  <si>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</si>
  <si>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</si>
  <si>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</si>
  <si>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</si>
  <si>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</si>
  <si>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</si>
  <si>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</si>
  <si>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</si>
  <si>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</si>
  <si>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</si>
  <si>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</si>
  <si>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</si>
  <si>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</si>
  <si>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</si>
  <si>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</si>
  <si>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</si>
  <si>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</si>
  <si>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</si>
  <si>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</si>
  <si>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</si>
  <si>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</si>
  <si>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</si>
  <si>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</si>
  <si>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</si>
  <si>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</si>
  <si>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</si>
  <si>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</si>
  <si>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</si>
  <si>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</si>
  <si>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</si>
  <si>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</si>
  <si>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</si>
  <si>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</si>
  <si>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</si>
  <si>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</si>
  <si>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</si>
  <si>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</si>
  <si>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</si>
  <si>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</si>
  <si>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</si>
  <si>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</si>
  <si>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</si>
  <si>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</si>
  <si>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</si>
  <si>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</si>
  <si>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</si>
  <si>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</si>
  <si>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</si>
  <si>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</si>
  <si>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</si>
  <si>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</si>
  <si>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</si>
  <si>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</si>
  <si>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</si>
  <si>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</si>
  <si>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</si>
  <si>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</si>
  <si>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</si>
  <si>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</si>
  <si>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</si>
  <si>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</si>
  <si>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</si>
  <si>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</si>
  <si>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</si>
  <si>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</si>
  <si>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</si>
  <si>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</si>
  <si>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</si>
  <si>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</si>
  <si>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</si>
  <si>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</si>
  <si>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</si>
  <si>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</si>
  <si>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</si>
  <si>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</si>
  <si>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</si>
  <si>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</si>
  <si>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</si>
  <si>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</si>
  <si>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</si>
  <si>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</si>
  <si>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</si>
  <si>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</si>
  <si>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</si>
  <si>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</si>
  <si>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</si>
  <si>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</si>
  <si>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</si>
  <si>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</si>
  <si>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</si>
  <si>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</si>
  <si>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</si>
  <si>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</si>
  <si>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</si>
  <si>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</si>
  <si>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</si>
  <si>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</si>
  <si>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</si>
  <si>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</si>
  <si>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</si>
  <si>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</si>
  <si>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</si>
  <si>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</si>
  <si>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</si>
  <si>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</si>
  <si>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</si>
  <si>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</si>
  <si>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</si>
  <si>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</si>
  <si>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</si>
  <si>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</si>
  <si>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</si>
  <si>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</si>
  <si>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</si>
  <si>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</si>
  <si>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</si>
  <si>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</si>
  <si>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</si>
  <si>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</si>
  <si>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</si>
  <si>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</si>
  <si>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</si>
  <si>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</si>
  <si>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</si>
  <si>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</si>
  <si>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</si>
  <si>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</si>
  <si>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</si>
  <si>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</si>
  <si>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</si>
  <si>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</si>
  <si>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</si>
  <si>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</si>
  <si>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</si>
  <si>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</si>
  <si>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</si>
  <si>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</si>
  <si>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</si>
  <si>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</si>
  <si>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</si>
  <si>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</si>
  <si>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</si>
  <si>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</si>
  <si>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</si>
  <si>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</si>
  <si>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</si>
  <si>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</si>
  <si>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</si>
  <si>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</si>
  <si>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</si>
  <si>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</si>
  <si>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</si>
  <si>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</si>
  <si>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</si>
  <si>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</si>
  <si>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</si>
  <si>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</si>
  <si>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</si>
  <si>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</si>
  <si>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</si>
  <si>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</si>
  <si>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</si>
  <si>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</si>
  <si>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</si>
  <si>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</si>
  <si>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</si>
  <si>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</si>
  <si>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</si>
  <si>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</si>
  <si>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</si>
  <si>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</si>
  <si>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</si>
  <si>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</si>
  <si>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</si>
  <si>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</si>
  <si>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</si>
  <si>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</si>
  <si>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</si>
  <si>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</si>
  <si>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</si>
  <si>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</si>
  <si>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</si>
  <si>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</si>
  <si>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</si>
  <si>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</si>
  <si>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</si>
  <si>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</si>
  <si>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</si>
  <si>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</si>
  <si>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</si>
  <si>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</si>
  <si>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</si>
  <si>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</si>
  <si>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</si>
  <si>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</si>
  <si>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</si>
  <si>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</si>
  <si>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</si>
  <si>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</si>
  <si>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</si>
  <si>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</si>
  <si>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</si>
  <si>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</si>
  <si>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</si>
  <si>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</si>
  <si>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</si>
  <si>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</si>
  <si>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</si>
  <si>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</si>
  <si>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</si>
  <si>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</si>
  <si>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</si>
  <si>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</si>
  <si>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</si>
  <si>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</si>
  <si>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</si>
  <si>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</si>
  <si>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</si>
  <si>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</si>
  <si>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</si>
  <si>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</si>
  <si>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</si>
  <si>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</si>
  <si>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</si>
  <si>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</si>
  <si>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</si>
  <si>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</si>
  <si>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</si>
  <si>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</si>
  <si>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</si>
  <si>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</si>
  <si>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</si>
  <si>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</si>
  <si>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</si>
  <si>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</si>
  <si>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</si>
  <si>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</si>
  <si>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</si>
  <si>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</si>
  <si>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</si>
  <si>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</si>
  <si>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</si>
  <si>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</si>
  <si>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</si>
  <si>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</si>
  <si>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</si>
  <si>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</si>
  <si>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</si>
  <si>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</si>
  <si>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</si>
  <si>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</si>
  <si>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</si>
  <si>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</si>
  <si>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</si>
  <si>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</si>
  <si>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</si>
  <si>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</si>
  <si>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</si>
  <si>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</si>
  <si>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</si>
  <si>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</si>
  <si>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</si>
  <si>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</si>
  <si>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</si>
  <si>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</si>
  <si>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</si>
  <si>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</si>
  <si>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</si>
  <si>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</si>
  <si>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</si>
  <si>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</si>
  <si>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</si>
  <si>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</si>
  <si>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</si>
  <si>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</si>
  <si>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</si>
  <si>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</si>
  <si>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</si>
  <si>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</si>
  <si>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</si>
  <si>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</si>
  <si>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</si>
  <si>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</si>
  <si>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</si>
  <si>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</si>
  <si>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</si>
  <si>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</si>
  <si>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</si>
  <si>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</si>
  <si>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</si>
  <si>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</si>
  <si>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</si>
  <si>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</si>
  <si>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</si>
  <si>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</si>
  <si>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</si>
  <si>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</si>
  <si>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</si>
  <si>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</si>
  <si>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</si>
  <si>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</si>
  <si>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</si>
  <si>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</si>
  <si>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</si>
  <si>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</si>
  <si>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</si>
  <si>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</si>
  <si>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</si>
  <si>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</si>
  <si>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</si>
  <si>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</si>
  <si>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</si>
  <si>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</si>
  <si>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</si>
  <si>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</si>
  <si>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</si>
  <si>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</si>
  <si>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</si>
  <si>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</si>
  <si>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</si>
  <si>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</si>
  <si>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</si>
  <si>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</si>
  <si>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</si>
  <si>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</si>
  <si>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</si>
  <si>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</si>
  <si>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</si>
  <si>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</si>
  <si>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</si>
  <si>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</si>
  <si>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</si>
  <si>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</si>
  <si>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</si>
  <si>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</si>
  <si>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</si>
  <si>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</si>
  <si>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</si>
  <si>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</si>
  <si>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</si>
  <si>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</si>
  <si>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</si>
  <si>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</si>
  <si>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</si>
  <si>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</si>
  <si>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</si>
  <si>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</si>
  <si>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</si>
  <si>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</si>
  <si>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</si>
  <si>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</si>
  <si>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</si>
  <si>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</si>
  <si>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</si>
  <si>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</si>
  <si>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</si>
  <si>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</si>
  <si>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</si>
  <si>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</si>
  <si>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</si>
  <si>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</si>
  <si>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</si>
  <si>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</si>
  <si>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</si>
  <si>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</si>
  <si>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</si>
  <si>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</si>
  <si>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</si>
  <si>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</si>
  <si>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</si>
  <si>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</si>
  <si>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</si>
  <si>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</si>
  <si>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</si>
  <si>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</si>
  <si>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</si>
  <si>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</si>
  <si>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</si>
  <si>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</si>
  <si>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</si>
  <si>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</si>
  <si>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</si>
  <si>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</si>
  <si>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</si>
  <si>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</si>
  <si>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</si>
  <si>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</si>
  <si>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</si>
  <si>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</si>
  <si>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</si>
  <si>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</si>
  <si>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</si>
  <si>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</si>
  <si>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</si>
  <si>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</si>
  <si>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</si>
  <si>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</si>
  <si>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</si>
  <si>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</si>
  <si>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</si>
  <si>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</si>
  <si>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</si>
  <si>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</si>
  <si>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</si>
  <si>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</si>
  <si>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</si>
  <si>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</si>
  <si>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</si>
  <si>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</si>
  <si>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</si>
  <si>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</si>
  <si>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</si>
  <si>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</si>
  <si>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</si>
  <si>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</si>
  <si>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</si>
  <si>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</si>
  <si>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</si>
  <si>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</si>
  <si>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</si>
  <si>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</si>
  <si>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</si>
  <si>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</si>
  <si>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</si>
  <si>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</si>
  <si>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</si>
  <si>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</si>
  <si>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</si>
  <si>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</si>
  <si>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</si>
  <si>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</si>
  <si>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</si>
  <si>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</si>
  <si>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</si>
  <si>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</si>
  <si>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</si>
  <si>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</si>
  <si>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</si>
  <si>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</si>
  <si>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</si>
  <si>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</si>
  <si>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</si>
  <si>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</si>
  <si>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</si>
  <si>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</si>
  <si>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</si>
  <si>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</si>
  <si>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</si>
  <si>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</si>
  <si>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</si>
  <si>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</si>
  <si>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</si>
  <si>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</si>
  <si>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</si>
  <si>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</si>
  <si>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</si>
  <si>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</si>
  <si>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</si>
  <si>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</si>
  <si>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</si>
  <si>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</si>
  <si>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</si>
  <si>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</si>
  <si>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</si>
  <si>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</si>
  <si>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</si>
  <si>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</si>
  <si>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</si>
  <si>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</si>
  <si>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</si>
  <si>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</si>
  <si>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</si>
  <si>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</si>
  <si>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</si>
  <si>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</si>
  <si>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</si>
  <si>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</si>
  <si>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</si>
  <si>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</si>
  <si>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</si>
  <si>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</si>
  <si>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</si>
  <si>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</si>
  <si>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</si>
  <si>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</si>
  <si>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</si>
  <si>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</si>
  <si>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</si>
  <si>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</si>
  <si>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</si>
  <si>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</si>
  <si>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</si>
  <si>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</si>
  <si>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</si>
  <si>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</si>
  <si>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</si>
  <si>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</si>
  <si>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</si>
  <si>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</si>
  <si>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</si>
  <si>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</si>
  <si>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</si>
  <si>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</si>
  <si>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</si>
  <si>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</si>
  <si>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</si>
  <si>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</si>
  <si>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</si>
  <si>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</si>
  <si>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</si>
  <si>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</si>
  <si>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</si>
  <si>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</si>
  <si>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</si>
  <si>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</si>
  <si>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</si>
  <si>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</si>
  <si>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</si>
  <si>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</si>
  <si>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</si>
  <si>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</si>
  <si>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</si>
  <si>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</si>
  <si>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</si>
  <si>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</si>
  <si>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</si>
  <si>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</si>
  <si>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</si>
  <si>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</si>
  <si>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</si>
  <si>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</si>
  <si>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</si>
  <si>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</si>
  <si>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</si>
  <si>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</si>
  <si>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</si>
  <si>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</si>
  <si>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</si>
  <si>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</si>
  <si>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</si>
  <si>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</si>
  <si>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</si>
  <si>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</si>
  <si>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</si>
  <si>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</si>
  <si>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</si>
  <si>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</si>
  <si>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</si>
  <si>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</si>
  <si>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</si>
  <si>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</si>
  <si>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</si>
  <si>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</si>
  <si>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</si>
  <si>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</si>
  <si>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</si>
  <si>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</si>
  <si>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</si>
  <si>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</si>
  <si>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</si>
  <si>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</si>
  <si>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</si>
  <si>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</si>
  <si>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</si>
  <si>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</si>
  <si>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</si>
  <si>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</si>
  <si>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</si>
  <si>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</si>
  <si>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</si>
  <si>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</si>
  <si>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</si>
  <si>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</si>
  <si>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</si>
  <si>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</si>
  <si>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</si>
  <si>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</si>
  <si>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</si>
  <si>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</si>
  <si>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</si>
  <si>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</si>
  <si>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</si>
  <si>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</si>
  <si>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</si>
  <si>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</si>
  <si>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</si>
  <si>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</si>
  <si>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</si>
  <si>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</si>
  <si>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</si>
  <si>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</si>
  <si>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</si>
  <si>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</si>
  <si>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</si>
  <si>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</si>
  <si>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</si>
  <si>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</si>
  <si>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</si>
  <si>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</si>
  <si>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</si>
  <si>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</si>
  <si>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</si>
  <si>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</si>
  <si>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</si>
  <si>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</si>
  <si>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</si>
  <si>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</si>
  <si>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</si>
  <si>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</si>
  <si>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</si>
  <si>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</si>
  <si>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</si>
  <si>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</si>
  <si>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</si>
  <si>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</si>
  <si>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</si>
  <si>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</si>
  <si>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</si>
  <si>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</si>
  <si>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</si>
  <si>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</si>
  <si>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</si>
  <si>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</si>
  <si>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</si>
  <si>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</si>
  <si>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</si>
  <si>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</si>
  <si>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</si>
  <si>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</si>
  <si>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</si>
  <si>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</si>
  <si>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</si>
  <si>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</si>
  <si>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</si>
  <si>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</si>
  <si>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</si>
  <si>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</si>
  <si>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</si>
  <si>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</si>
  <si>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</si>
  <si>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</si>
  <si>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</si>
  <si>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</si>
  <si>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</si>
  <si>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</si>
  <si>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</si>
  <si>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</si>
  <si>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</si>
  <si>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</si>
  <si>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</si>
  <si>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</si>
  <si>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</si>
  <si>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</si>
  <si>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</si>
  <si>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</si>
  <si>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</si>
  <si>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</si>
  <si>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</si>
  <si>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</si>
  <si>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</si>
  <si>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</si>
  <si>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</si>
  <si>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</si>
  <si>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</si>
  <si>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</si>
  <si>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</si>
  <si>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</si>
  <si>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</si>
  <si>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</si>
  <si>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</si>
  <si>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</si>
  <si>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</si>
  <si>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</si>
  <si>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</si>
  <si>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</si>
  <si>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</si>
  <si>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</si>
  <si>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</si>
  <si>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</si>
  <si>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</si>
  <si>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</si>
  <si>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</si>
  <si>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</si>
  <si>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</si>
  <si>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</si>
  <si>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</si>
  <si>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</si>
  <si>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</si>
  <si>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</si>
  <si>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</si>
  <si>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</si>
  <si>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</si>
  <si>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</si>
  <si>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</si>
  <si>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</si>
  <si>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</si>
  <si>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</si>
  <si>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</si>
  <si>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</si>
  <si>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</si>
  <si>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</si>
  <si>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</si>
  <si>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</si>
  <si>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</si>
  <si>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</si>
  <si>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</si>
  <si>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</si>
  <si>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</si>
  <si>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</si>
  <si>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</si>
  <si>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</si>
  <si>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</si>
  <si>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</si>
  <si>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</si>
  <si>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</si>
  <si>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</si>
  <si>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</si>
  <si>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</si>
  <si>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</si>
  <si>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</si>
  <si>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</si>
  <si>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</si>
  <si>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</si>
  <si>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</si>
  <si>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</si>
  <si>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</si>
  <si>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</si>
  <si>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</si>
  <si>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</si>
  <si>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</si>
  <si>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</si>
  <si>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</si>
  <si>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</si>
  <si>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</si>
  <si>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</si>
  <si>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</si>
  <si>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</si>
  <si>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</si>
  <si>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</si>
  <si>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</si>
  <si>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</si>
  <si>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</si>
  <si>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</si>
  <si>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</si>
  <si>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</si>
  <si>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</si>
  <si>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</si>
  <si>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</si>
  <si>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</si>
  <si>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</si>
  <si>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</si>
  <si>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</si>
  <si>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</si>
  <si>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</si>
  <si>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</si>
  <si>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</si>
  <si>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</si>
  <si>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</si>
  <si>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</si>
  <si>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</si>
  <si>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</si>
  <si>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</si>
  <si>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</si>
  <si>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</si>
  <si>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</si>
  <si>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</si>
  <si>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</si>
  <si>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</si>
  <si>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</si>
  <si>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</si>
  <si>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</si>
  <si>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</si>
  <si>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</si>
  <si>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</si>
  <si>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</si>
  <si>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</si>
  <si>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</si>
  <si>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</si>
  <si>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</si>
  <si>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</si>
  <si>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</si>
  <si>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</si>
  <si>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</si>
  <si>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</si>
  <si>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</si>
  <si>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</si>
  <si>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</si>
  <si>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</si>
  <si>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</si>
  <si>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</si>
  <si>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</si>
  <si>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</si>
  <si>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</si>
  <si>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</si>
  <si>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</si>
  <si>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</si>
  <si>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</si>
  <si>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</si>
  <si>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</si>
  <si>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</si>
  <si>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</si>
  <si>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</si>
  <si>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</si>
  <si>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</si>
  <si>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</si>
  <si>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</si>
  <si>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</si>
  <si>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</si>
  <si>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</si>
  <si>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</si>
  <si>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</si>
  <si>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</si>
  <si>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</si>
  <si>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</si>
  <si>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</si>
  <si>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</si>
  <si>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</si>
  <si>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</si>
  <si>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</si>
  <si>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</si>
  <si>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</si>
  <si>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</si>
  <si>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</si>
  <si>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</si>
  <si>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</si>
  <si>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</si>
  <si>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</si>
  <si>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</si>
  <si>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</si>
  <si>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</si>
  <si>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</si>
  <si>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</si>
  <si>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</si>
  <si>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</si>
  <si>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</si>
  <si>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</si>
  <si>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</si>
  <si>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</si>
  <si>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</si>
  <si>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</si>
  <si>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</si>
  <si>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</si>
  <si>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</si>
  <si>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</si>
  <si>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</si>
  <si>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</si>
  <si>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</si>
  <si>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</si>
  <si>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</si>
  <si>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</si>
  <si>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</si>
  <si>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</si>
  <si>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</si>
  <si>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</si>
  <si>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</si>
  <si>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</si>
  <si>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</si>
  <si>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</si>
  <si>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</si>
  <si>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</si>
  <si>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</si>
  <si>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</si>
  <si>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</si>
  <si>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</si>
  <si>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</si>
  <si>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</si>
  <si>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</si>
  <si>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</si>
  <si>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</si>
  <si>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</si>
  <si>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</si>
  <si>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</si>
  <si>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</si>
  <si>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</si>
  <si>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</si>
  <si>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</si>
  <si>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</si>
  <si>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</si>
  <si>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</si>
  <si>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</si>
  <si>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</si>
  <si>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</si>
  <si>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</si>
  <si>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</si>
  <si>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</si>
  <si>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</si>
  <si>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</si>
  <si>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</si>
  <si>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</si>
  <si>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</si>
  <si>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</si>
  <si>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</si>
  <si>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</si>
  <si>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</si>
  <si>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</si>
  <si>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</si>
  <si>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</si>
  <si>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</si>
  <si>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</si>
  <si>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</si>
  <si>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</si>
  <si>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</si>
  <si>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</si>
  <si>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</si>
  <si>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</si>
  <si>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</si>
  <si>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</si>
  <si>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</si>
  <si>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</si>
  <si>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</si>
  <si>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</si>
  <si>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</si>
  <si>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</si>
  <si>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</si>
  <si>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</si>
  <si>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</si>
  <si>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</si>
  <si>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</si>
  <si>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</si>
  <si>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</si>
  <si>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</si>
  <si>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</si>
  <si>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</si>
  <si>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</si>
  <si>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</si>
  <si>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</si>
  <si>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</si>
  <si>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</si>
  <si>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</si>
  <si>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</si>
  <si>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</si>
  <si>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</si>
  <si>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</si>
  <si>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</si>
  <si>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</si>
  <si>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</si>
  <si>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</si>
  <si>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</si>
  <si>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</si>
  <si>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</si>
  <si>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</si>
  <si>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</si>
  <si>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</si>
  <si>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</si>
  <si>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</si>
  <si>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</si>
  <si>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</si>
  <si>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</si>
  <si>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</si>
  <si>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</si>
  <si>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</si>
  <si>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</si>
  <si>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</si>
  <si>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</si>
  <si>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</si>
  <si>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</si>
  <si>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</si>
  <si>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</si>
  <si>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</si>
  <si>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</si>
  <si>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</si>
  <si>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</si>
  <si>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</si>
  <si>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</si>
  <si>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</si>
  <si>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</si>
  <si>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</si>
  <si>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</si>
  <si>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</si>
  <si>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</si>
  <si>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</si>
  <si>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</si>
  <si>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</si>
  <si>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</si>
  <si>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</si>
  <si>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</si>
  <si>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</si>
  <si>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</si>
  <si>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</si>
  <si>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</si>
  <si>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</si>
  <si>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</si>
  <si>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</si>
  <si>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</si>
  <si>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</si>
  <si>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</si>
  <si>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</si>
  <si>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</si>
  <si>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</si>
  <si>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</si>
  <si>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</si>
  <si>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</si>
  <si>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</si>
  <si>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</si>
  <si>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</si>
  <si>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</si>
  <si>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</si>
  <si>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</si>
  <si>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</si>
  <si>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</si>
  <si>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</si>
  <si>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</si>
  <si>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</si>
  <si>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</si>
  <si>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</si>
  <si>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</si>
  <si>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</si>
  <si>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</si>
  <si>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</si>
  <si>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</si>
  <si>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</si>
  <si>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</si>
  <si>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</si>
  <si>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</si>
  <si>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</si>
  <si>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</si>
  <si>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</si>
  <si>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</si>
  <si>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</si>
  <si>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</si>
  <si>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</si>
  <si>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</si>
  <si>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</si>
  <si>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</si>
  <si>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</si>
  <si>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</si>
  <si>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</si>
  <si>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</si>
  <si>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</si>
  <si>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</si>
  <si>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</si>
  <si>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</si>
  <si>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</si>
  <si>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</si>
  <si>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</si>
  <si>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</si>
  <si>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</si>
  <si>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</si>
  <si>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</si>
  <si>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</si>
  <si>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</si>
  <si>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</si>
  <si>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</si>
  <si>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</si>
  <si>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</si>
  <si>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</si>
  <si>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</si>
  <si>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</si>
  <si>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</si>
  <si>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</si>
  <si>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</si>
  <si>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</si>
  <si>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</si>
  <si>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</si>
  <si>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</si>
  <si>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</si>
  <si>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</si>
  <si>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</si>
  <si>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</si>
  <si>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</si>
  <si>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</si>
  <si>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</si>
  <si>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</si>
  <si>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</si>
  <si>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</si>
  <si>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</si>
  <si>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</si>
  <si>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</si>
  <si>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</si>
  <si>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</si>
  <si>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</si>
  <si>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</si>
  <si>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</si>
  <si>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</si>
  <si>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</si>
  <si>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</si>
  <si>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</si>
  <si>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</si>
  <si>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</si>
  <si>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</si>
  <si>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</si>
  <si>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</si>
  <si>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</si>
  <si>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</si>
  <si>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</si>
  <si>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</si>
  <si>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</si>
  <si>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</si>
  <si>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</si>
  <si>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</si>
  <si>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</si>
  <si>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</si>
  <si>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</si>
  <si>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</si>
  <si>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</si>
  <si>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</si>
  <si>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</si>
  <si>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</si>
  <si>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</si>
  <si>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</si>
  <si>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</si>
  <si>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</si>
  <si>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</si>
  <si>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</si>
  <si>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</si>
  <si>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</si>
  <si>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</si>
  <si>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</si>
  <si>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</si>
  <si>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</si>
  <si>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</si>
  <si>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</si>
  <si>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</si>
  <si>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</si>
  <si>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</si>
  <si>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</si>
  <si>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</si>
  <si>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</si>
  <si>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</si>
  <si>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</si>
  <si>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</si>
  <si>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</si>
  <si>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</si>
  <si>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</si>
  <si>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</si>
  <si>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</si>
  <si>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</si>
  <si>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</si>
  <si>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</si>
  <si>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</si>
  <si>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</si>
  <si>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</si>
  <si>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</si>
  <si>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</si>
  <si>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</si>
  <si>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</si>
  <si>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</si>
  <si>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</si>
  <si>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</si>
  <si>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</si>
  <si>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</si>
  <si>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</si>
  <si>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</si>
  <si>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</si>
  <si>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</si>
  <si>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</si>
  <si>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</si>
  <si>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</si>
  <si>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</si>
  <si>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</si>
  <si>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</si>
  <si>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</si>
  <si>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</si>
  <si>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</si>
  <si>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</si>
  <si>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</si>
  <si>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</si>
  <si>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</si>
  <si>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</si>
  <si>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</si>
  <si>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</si>
  <si>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</si>
  <si>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</si>
  <si>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</si>
  <si>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</si>
  <si>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</si>
  <si>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</si>
  <si>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</si>
  <si>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</si>
  <si>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</si>
  <si>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</si>
  <si>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</si>
  <si>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</si>
  <si>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</si>
  <si>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</si>
  <si>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</si>
  <si>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</si>
  <si>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</si>
  <si>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</si>
  <si>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</si>
  <si>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</si>
  <si>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</si>
  <si>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</si>
  <si>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</si>
  <si>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</si>
  <si>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</si>
  <si>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</si>
  <si>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</si>
  <si>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</si>
  <si>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</si>
  <si>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</si>
  <si>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</si>
  <si>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</si>
  <si>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</si>
  <si>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</si>
  <si>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</si>
  <si>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</si>
  <si>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</si>
  <si>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</si>
  <si>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</si>
  <si>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</si>
  <si>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</si>
  <si>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</si>
  <si>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</si>
  <si>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</si>
  <si>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</si>
  <si>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</si>
  <si>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</si>
  <si>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</si>
  <si>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</si>
  <si>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</si>
  <si>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</si>
  <si>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</si>
  <si>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</si>
  <si>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</si>
  <si>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</si>
  <si>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</si>
  <si>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</si>
  <si>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</si>
  <si>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</si>
  <si>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</si>
  <si>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</si>
  <si>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</si>
  <si>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</si>
  <si>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</si>
  <si>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</si>
  <si>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</si>
  <si>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</si>
  <si>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</si>
  <si>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</si>
  <si>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</si>
  <si>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</si>
  <si>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</si>
  <si>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</si>
  <si>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</si>
  <si>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</si>
  <si>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</si>
  <si>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</si>
  <si>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</si>
  <si>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</si>
  <si>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</si>
  <si>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</si>
  <si>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</si>
  <si>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</si>
  <si>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</si>
  <si>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</si>
  <si>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</si>
  <si>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</si>
  <si>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</si>
  <si>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</si>
  <si>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</si>
  <si>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</si>
  <si>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</si>
  <si>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</si>
  <si>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</si>
  <si>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</si>
  <si>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</si>
  <si>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</si>
  <si>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</si>
  <si>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</si>
  <si>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</si>
  <si>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</si>
  <si>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</si>
  <si>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</si>
  <si>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</si>
  <si>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</si>
  <si>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</si>
  <si>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</si>
  <si>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</si>
  <si>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</si>
  <si>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</si>
  <si>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</si>
  <si>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</si>
  <si>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</si>
  <si>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</si>
  <si>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</si>
  <si>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</si>
  <si>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</si>
  <si>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</si>
  <si>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</si>
  <si>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</si>
  <si>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</si>
  <si>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</si>
  <si>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</si>
  <si>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</si>
  <si>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</si>
  <si>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</si>
  <si>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</si>
  <si>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</si>
  <si>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</si>
  <si>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</si>
  <si>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</si>
  <si>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</si>
  <si>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</si>
  <si>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</si>
  <si>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</si>
  <si>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</si>
  <si>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</si>
  <si>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</si>
  <si>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</si>
  <si>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</si>
  <si>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</si>
  <si>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</si>
  <si>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</si>
  <si>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</si>
  <si>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</si>
  <si>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</si>
  <si>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</si>
  <si>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</si>
  <si>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</si>
  <si>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</si>
  <si>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</si>
  <si>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</si>
  <si>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</si>
  <si>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</si>
  <si>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</si>
  <si>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</si>
  <si>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</si>
  <si>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</si>
  <si>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</si>
  <si>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</si>
  <si>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</si>
  <si>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</si>
  <si>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</si>
  <si>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</si>
  <si>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</si>
  <si>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</si>
  <si>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</si>
  <si>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</si>
  <si>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</si>
  <si>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</si>
  <si>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</si>
  <si>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</si>
  <si>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</si>
  <si>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</si>
  <si>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</si>
  <si>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</si>
  <si>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</si>
  <si>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</si>
  <si>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</si>
  <si>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</si>
  <si>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</si>
  <si>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</si>
  <si>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</si>
  <si>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</si>
  <si>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</si>
  <si>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</si>
  <si>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</si>
  <si>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</si>
  <si>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</si>
  <si>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</si>
  <si>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</si>
  <si>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</si>
  <si>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</si>
  <si>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</si>
  <si>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</si>
  <si>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</si>
  <si>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</si>
  <si>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</si>
  <si>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</si>
  <si>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</si>
  <si>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</si>
  <si>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</si>
  <si>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</si>
  <si>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</si>
  <si>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</si>
  <si>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</si>
  <si>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</si>
  <si>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</si>
  <si>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</si>
  <si>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</si>
  <si>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</si>
  <si>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</si>
  <si>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</si>
  <si>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</si>
  <si>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</si>
  <si>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</si>
  <si>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</si>
  <si>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</si>
  <si>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</si>
  <si>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</si>
  <si>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</si>
  <si>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</si>
  <si>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</si>
  <si>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</si>
  <si>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</si>
  <si>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</si>
  <si>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</si>
  <si>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</si>
  <si>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</si>
  <si>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</si>
  <si>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</si>
  <si>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</si>
  <si>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</si>
  <si>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</si>
  <si>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</si>
  <si>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</si>
  <si>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</si>
  <si>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</si>
  <si>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</si>
  <si>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</si>
  <si>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</si>
  <si>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</si>
  <si>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</si>
  <si>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</si>
  <si>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</si>
  <si>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</si>
  <si>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</si>
  <si>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</si>
  <si>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</si>
  <si>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</si>
  <si>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</si>
  <si>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</si>
  <si>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</si>
  <si>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</si>
  <si>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</si>
  <si>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</si>
  <si>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</si>
  <si>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</si>
  <si>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</si>
  <si>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</si>
  <si>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</si>
  <si>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</si>
  <si>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</si>
  <si>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</si>
  <si>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</si>
  <si>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</si>
  <si>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</si>
  <si>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</si>
  <si>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</si>
  <si>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</si>
  <si>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</si>
  <si>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</si>
  <si>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</si>
  <si>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</si>
  <si>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</si>
  <si>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</si>
  <si>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</si>
  <si>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</si>
  <si>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</si>
  <si>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</si>
  <si>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</si>
  <si>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</si>
  <si>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</si>
  <si>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</si>
  <si>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</si>
  <si>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</si>
  <si>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</si>
  <si>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</si>
  <si>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</si>
  <si>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</si>
  <si>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</si>
  <si>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</si>
  <si>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</si>
  <si>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</si>
  <si>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</si>
  <si>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</si>
  <si>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</si>
  <si>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</si>
  <si>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</si>
  <si>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</si>
  <si>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</si>
  <si>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</si>
  <si>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</si>
  <si>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</si>
  <si>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</si>
  <si>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</si>
  <si>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</si>
  <si>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</si>
  <si>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</si>
  <si>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</si>
  <si>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</si>
  <si>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</si>
  <si>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</si>
  <si>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</si>
  <si>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</si>
  <si>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</si>
  <si>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</si>
  <si>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</si>
  <si>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</si>
  <si>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</si>
  <si>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</si>
  <si>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</si>
  <si>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</si>
  <si>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</si>
  <si>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</si>
  <si>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</si>
  <si>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</si>
  <si>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</si>
  <si>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</si>
  <si>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</si>
  <si>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</si>
  <si>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</si>
  <si>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</si>
  <si>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</si>
  <si>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</si>
  <si>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</si>
  <si>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</si>
  <si>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</si>
  <si>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</si>
  <si>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</si>
  <si>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</si>
  <si>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</si>
  <si>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</si>
  <si>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</si>
  <si>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</si>
  <si>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</si>
  <si>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</si>
  <si>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</si>
  <si>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</si>
  <si>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</si>
  <si>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</si>
  <si>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</si>
  <si>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</si>
  <si>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</si>
  <si>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</si>
  <si>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</si>
  <si>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</si>
  <si>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</si>
  <si>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</si>
  <si>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</si>
  <si>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</si>
  <si>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</si>
  <si>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</si>
  <si>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</si>
  <si>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</si>
  <si>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</si>
  <si>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</si>
  <si>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</si>
  <si>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</si>
  <si>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</si>
  <si>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</si>
  <si>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</si>
  <si>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</si>
  <si>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</si>
  <si>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</si>
  <si>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</si>
  <si>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</si>
  <si>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</si>
  <si>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</si>
  <si>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</si>
  <si>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</si>
  <si>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</si>
  <si>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</si>
  <si>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</si>
  <si>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</si>
  <si>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</si>
  <si>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</si>
  <si>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</si>
  <si>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</si>
  <si>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</si>
  <si>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</si>
  <si>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</si>
  <si>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</si>
  <si>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</si>
  <si>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</si>
  <si>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</si>
  <si>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</si>
  <si>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</si>
  <si>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</si>
  <si>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</si>
  <si>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</si>
  <si>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</si>
  <si>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</si>
  <si>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</si>
  <si>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</si>
  <si>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</si>
  <si>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</si>
  <si>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</si>
  <si>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</si>
  <si>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</si>
  <si>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</si>
  <si>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</si>
  <si>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</si>
  <si>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</si>
  <si>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</si>
  <si>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</si>
  <si>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</si>
  <si>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</si>
  <si>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</si>
  <si>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</si>
  <si>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</si>
  <si>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</si>
  <si>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</si>
  <si>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</si>
  <si>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</si>
  <si>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</si>
  <si>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</si>
  <si>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</si>
  <si>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</si>
  <si>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</si>
  <si>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</si>
  <si>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</si>
  <si>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</si>
  <si>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</si>
  <si>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</si>
  <si>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</si>
  <si>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</si>
  <si>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</si>
  <si>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</si>
  <si>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</si>
  <si>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</si>
  <si>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</si>
  <si>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</si>
  <si>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</si>
  <si>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</si>
  <si>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</si>
  <si>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</si>
  <si>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</si>
  <si>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</si>
  <si>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</si>
  <si>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</si>
  <si>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</si>
  <si>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</si>
  <si>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</si>
  <si>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</si>
  <si>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</si>
  <si>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</si>
  <si>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</si>
  <si>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</si>
  <si>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</si>
  <si>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</si>
  <si>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</si>
  <si>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</si>
  <si>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</si>
  <si>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</si>
  <si>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</si>
  <si>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</si>
  <si>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</si>
  <si>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</si>
  <si>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</si>
  <si>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</si>
  <si>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</si>
  <si>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</si>
  <si>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</si>
  <si>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</si>
  <si>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</si>
  <si>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</si>
  <si>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</si>
  <si>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</si>
  <si>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</si>
  <si>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</si>
  <si>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</si>
  <si>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</si>
  <si>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</si>
  <si>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</si>
  <si>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</si>
  <si>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</si>
  <si>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</si>
  <si>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</si>
  <si>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</si>
  <si>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</si>
  <si>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</si>
  <si>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</si>
  <si>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</si>
  <si>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</si>
  <si>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</si>
  <si>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</si>
  <si>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</si>
  <si>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</si>
  <si>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</si>
  <si>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</si>
  <si>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</si>
  <si>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</si>
  <si>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</si>
  <si>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</si>
  <si>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</si>
  <si>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</si>
  <si>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</si>
  <si>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</si>
  <si>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</si>
  <si>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</si>
  <si>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</si>
  <si>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</si>
  <si>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</si>
  <si>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</si>
  <si>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</si>
  <si>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</si>
  <si>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</si>
  <si>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</si>
  <si>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</si>
  <si>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</si>
  <si>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</si>
  <si>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</si>
  <si>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</si>
  <si>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</si>
  <si>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</si>
  <si>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</si>
  <si>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</si>
  <si>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</si>
  <si>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</si>
  <si>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</si>
  <si>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</si>
  <si>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</si>
  <si>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</si>
  <si>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</si>
  <si>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</si>
  <si>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</si>
  <si>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</si>
  <si>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</si>
  <si>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</si>
  <si>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</si>
  <si>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</si>
  <si>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</si>
  <si>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</si>
  <si>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</si>
  <si>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</si>
  <si>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</si>
  <si>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</si>
  <si>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</si>
  <si>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</si>
  <si>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</si>
  <si>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</si>
  <si>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</si>
  <si>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</si>
  <si>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</si>
  <si>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</si>
  <si>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</si>
  <si>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</si>
  <si>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</si>
  <si>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</si>
  <si>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</si>
  <si>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</si>
  <si>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</si>
  <si>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</si>
  <si>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</si>
  <si>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</si>
  <si>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</si>
  <si>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</si>
  <si>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</si>
  <si>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</si>
  <si>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</si>
  <si>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</si>
  <si>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</si>
  <si>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</si>
  <si>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</si>
  <si>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</si>
  <si>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</si>
  <si>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</si>
  <si>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</si>
  <si>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</si>
  <si>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</si>
  <si>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</si>
  <si>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</si>
  <si>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</si>
  <si>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</si>
  <si>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</si>
  <si>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</si>
  <si>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</si>
  <si>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</si>
  <si>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</si>
  <si>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</si>
  <si>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</si>
  <si>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</si>
  <si>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</si>
  <si>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</si>
  <si>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</si>
  <si>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</si>
  <si>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</si>
  <si>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</si>
  <si>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</si>
  <si>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</si>
  <si>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</si>
  <si>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</si>
  <si>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</si>
  <si>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</si>
  <si>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</si>
  <si>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</si>
  <si>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</si>
  <si>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</si>
  <si>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</si>
  <si>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</si>
  <si>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</si>
  <si>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</si>
  <si>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</si>
  <si>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</si>
  <si>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</si>
  <si>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</si>
  <si>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</si>
  <si>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</si>
  <si>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</si>
  <si>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</si>
  <si>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</si>
  <si>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</si>
  <si>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</si>
  <si>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</si>
  <si>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</si>
  <si>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</si>
  <si>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</si>
  <si>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</si>
  <si>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</si>
  <si>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</si>
  <si>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</si>
  <si>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</si>
  <si>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</si>
  <si>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</si>
  <si>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</si>
  <si>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</si>
  <si>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</si>
  <si>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</si>
  <si>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</si>
  <si>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</si>
  <si>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</si>
  <si>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</si>
  <si>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</si>
  <si>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</si>
  <si>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</si>
  <si>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</si>
  <si>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</si>
  <si>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</si>
  <si>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</si>
  <si>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</si>
  <si>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</si>
  <si>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</si>
  <si>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</si>
  <si>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</si>
  <si>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</si>
  <si>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</si>
  <si>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</si>
  <si>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</si>
  <si>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</si>
  <si>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</si>
  <si>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</si>
  <si>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</si>
  <si>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</si>
  <si>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</si>
  <si>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</si>
  <si>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</si>
  <si>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</si>
  <si>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</si>
  <si>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</si>
  <si>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</si>
  <si>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</si>
  <si>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</si>
  <si>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</si>
  <si>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</si>
  <si>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</si>
  <si>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</si>
  <si>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</si>
  <si>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</si>
  <si>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</si>
  <si>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</si>
  <si>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</si>
  <si>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</si>
  <si>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</si>
  <si>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</si>
  <si>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</si>
  <si>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</si>
  <si>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</si>
  <si>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</si>
  <si>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</si>
  <si>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</si>
  <si>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</si>
  <si>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</si>
  <si>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</si>
  <si>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</si>
  <si>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</si>
  <si>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</si>
  <si>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</si>
  <si>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</si>
  <si>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</si>
  <si>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</si>
  <si>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</si>
  <si>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</si>
  <si>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</si>
  <si>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</si>
  <si>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</si>
  <si>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</si>
  <si>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</si>
  <si>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</si>
  <si>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</si>
  <si>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</si>
  <si>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</si>
  <si>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</si>
  <si>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</si>
  <si>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</si>
  <si>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</si>
  <si>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</si>
  <si>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</si>
  <si>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</si>
  <si>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</si>
  <si>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</si>
  <si>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</si>
  <si>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</si>
  <si>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</si>
  <si>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</si>
  <si>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</si>
  <si>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</si>
  <si>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</si>
  <si>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</si>
  <si>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</si>
  <si>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</si>
  <si>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</si>
  <si>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</si>
  <si>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</si>
  <si>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</si>
  <si>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</si>
  <si>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</si>
  <si>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</si>
  <si>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</si>
  <si>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</si>
  <si>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</si>
  <si>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</si>
  <si>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</si>
  <si>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</si>
  <si>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</si>
  <si>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</si>
  <si>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</si>
  <si>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</si>
  <si>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</si>
  <si>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</si>
  <si>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</si>
  <si>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</si>
  <si>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</si>
  <si>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</si>
  <si>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</si>
  <si>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</si>
  <si>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</si>
  <si>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</si>
  <si>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</si>
  <si>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</si>
  <si>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</si>
  <si>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</si>
  <si>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</si>
  <si>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</si>
  <si>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</si>
  <si>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</si>
  <si>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</si>
  <si>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</si>
  <si>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</si>
  <si>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</si>
  <si>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</si>
  <si>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</si>
  <si>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</si>
  <si>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</si>
  <si>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</si>
  <si>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</si>
  <si>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</si>
  <si>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</si>
  <si>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</si>
  <si>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</si>
  <si>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</si>
  <si>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</si>
  <si>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</si>
  <si>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</si>
  <si>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</si>
  <si>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</si>
  <si>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</si>
  <si>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</si>
  <si>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</si>
  <si>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</si>
  <si>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</si>
  <si>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</si>
  <si>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</si>
  <si>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</si>
  <si>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</si>
  <si>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</si>
  <si>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</si>
  <si>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</si>
  <si>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</si>
  <si>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</si>
  <si>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</si>
  <si>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</si>
  <si>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</si>
  <si>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</si>
  <si>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</si>
  <si>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</si>
  <si>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</si>
  <si>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</si>
  <si>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</si>
  <si>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</si>
  <si>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</si>
  <si>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</si>
  <si>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</si>
  <si>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</si>
  <si>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</si>
  <si>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</si>
  <si>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</si>
  <si>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</si>
  <si>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</si>
  <si>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</si>
  <si>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</si>
  <si>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</si>
  <si>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</si>
  <si>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</si>
  <si>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</si>
  <si>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</si>
  <si>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</si>
  <si>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</si>
  <si>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</si>
  <si>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</si>
  <si>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</si>
  <si>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</si>
  <si>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</si>
  <si>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</si>
  <si>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</si>
  <si>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</si>
  <si>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</si>
  <si>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</si>
  <si>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</si>
  <si>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</si>
  <si>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</si>
  <si>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</si>
  <si>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</si>
  <si>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</si>
  <si>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</si>
  <si>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</si>
  <si>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</si>
  <si>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</si>
  <si>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</si>
  <si>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</si>
  <si>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</si>
  <si>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</si>
  <si>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</si>
  <si>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</si>
  <si>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</si>
  <si>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</si>
  <si>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</si>
  <si>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</si>
  <si>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</si>
  <si>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</si>
  <si>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</si>
  <si>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</si>
  <si>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</si>
  <si>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</si>
  <si>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</si>
  <si>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</si>
  <si>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</si>
  <si>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</si>
  <si>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</si>
  <si>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</si>
  <si>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</si>
  <si>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</si>
  <si>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</si>
  <si>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</si>
  <si>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</si>
  <si>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</si>
  <si>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</si>
  <si>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</si>
  <si>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</si>
  <si>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</si>
  <si>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</si>
  <si>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</si>
  <si>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</si>
  <si>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</si>
  <si>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</si>
  <si>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</si>
  <si>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</si>
  <si>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</si>
  <si>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</si>
  <si>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</si>
  <si>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</si>
  <si>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</si>
  <si>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</si>
  <si>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</si>
  <si>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</si>
  <si>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</si>
  <si>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</si>
  <si>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</si>
  <si>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</si>
  <si>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</si>
  <si>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</si>
  <si>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</si>
  <si>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</si>
  <si>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</si>
  <si>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</si>
  <si>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</si>
  <si>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</si>
  <si>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</si>
  <si>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</si>
  <si>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</si>
  <si>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</si>
  <si>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</si>
  <si>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</si>
  <si>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</si>
  <si>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</si>
  <si>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</si>
  <si>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</si>
  <si>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</si>
  <si>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</si>
  <si>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</si>
  <si>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</si>
  <si>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</si>
  <si>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</si>
  <si>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</si>
  <si>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</si>
  <si>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</si>
  <si>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</si>
  <si>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</si>
  <si>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</si>
  <si>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</si>
  <si>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</si>
  <si>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</si>
  <si>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</si>
  <si>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</si>
  <si>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</si>
  <si>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</si>
  <si>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</si>
  <si>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</si>
  <si>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</si>
  <si>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</si>
  <si>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</si>
  <si>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</si>
  <si>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</si>
  <si>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</si>
  <si>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</si>
  <si>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</si>
  <si>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</si>
  <si>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</si>
  <si>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</si>
  <si>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</si>
  <si>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</si>
  <si>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</si>
  <si>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</si>
  <si>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</si>
  <si>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</si>
  <si>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</si>
  <si>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</si>
  <si>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</si>
  <si>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</si>
  <si>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</si>
  <si>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</si>
  <si>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</si>
  <si>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</si>
  <si>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</si>
  <si>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</si>
  <si>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</si>
  <si>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</si>
  <si>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</si>
  <si>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</si>
  <si>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</si>
  <si>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</si>
  <si>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</si>
  <si>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</si>
  <si>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</si>
  <si>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</si>
  <si>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</si>
  <si>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</si>
  <si>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</si>
  <si>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</si>
  <si>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</si>
  <si>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</si>
  <si>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</si>
  <si>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</si>
  <si>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</si>
  <si>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</si>
  <si>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</si>
  <si>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</si>
  <si>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</si>
  <si>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</si>
  <si>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</si>
  <si>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</si>
  <si>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</si>
  <si>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</si>
  <si>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</si>
  <si>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</si>
  <si>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</si>
  <si>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</si>
  <si>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</si>
  <si>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</si>
  <si>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</si>
  <si>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</si>
  <si>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</si>
  <si>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</si>
  <si>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</si>
  <si>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</si>
  <si>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</si>
  <si>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</si>
  <si>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</si>
  <si>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</si>
  <si>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</si>
  <si>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</si>
  <si>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</si>
  <si>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</si>
  <si>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</si>
  <si>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</si>
  <si>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</si>
  <si>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</si>
  <si>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</si>
  <si>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</si>
  <si>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</si>
  <si>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</si>
  <si>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</si>
  <si>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</si>
  <si>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</si>
  <si>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</si>
  <si>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</si>
  <si>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</si>
  <si>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</si>
  <si>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</si>
  <si>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</si>
  <si>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</si>
  <si>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</si>
  <si>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</si>
  <si>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</si>
  <si>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</si>
  <si>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</si>
  <si>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</si>
  <si>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</si>
  <si>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</si>
  <si>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</si>
  <si>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</si>
  <si>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</si>
  <si>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</si>
  <si>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</si>
  <si>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</si>
  <si>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</si>
  <si>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</si>
  <si>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</si>
  <si>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</si>
  <si>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</si>
  <si>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</si>
  <si>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</si>
  <si>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</si>
  <si>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</si>
  <si>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</si>
  <si>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</si>
  <si>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</si>
  <si>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</si>
  <si>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</si>
  <si>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</si>
  <si>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</si>
  <si>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</si>
  <si>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</si>
  <si>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</si>
  <si>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</si>
  <si>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</si>
  <si>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</si>
  <si>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</si>
  <si>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</si>
  <si>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</si>
  <si>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</si>
  <si>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</si>
  <si>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</si>
  <si>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</si>
  <si>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</si>
  <si>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</si>
  <si>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</si>
  <si>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</si>
  <si>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</si>
  <si>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</si>
  <si>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</si>
  <si>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</si>
  <si>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</si>
  <si>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</si>
  <si>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</si>
  <si>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</si>
  <si>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</si>
  <si>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</si>
  <si>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</si>
  <si>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</si>
  <si>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</si>
  <si>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</si>
  <si>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</si>
  <si>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</si>
  <si>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</si>
  <si>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</si>
  <si>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</si>
  <si>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</si>
  <si>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</si>
  <si>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</si>
  <si>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</si>
  <si>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</si>
  <si>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</si>
  <si>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</si>
  <si>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</si>
  <si>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</si>
  <si>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</si>
  <si>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</si>
  <si>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</si>
  <si>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</si>
  <si>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</si>
  <si>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</si>
  <si>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</si>
  <si>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</si>
  <si>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</si>
  <si>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</si>
  <si>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</si>
  <si>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</si>
  <si>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</si>
  <si>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</si>
  <si>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</si>
  <si>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</si>
  <si>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</si>
  <si>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</si>
  <si>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</si>
  <si>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</si>
  <si>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</si>
  <si>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</si>
  <si>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</si>
  <si>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</si>
  <si>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</si>
  <si>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</si>
  <si>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</si>
  <si>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</si>
  <si>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</si>
  <si>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</si>
  <si>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</si>
  <si>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</si>
  <si>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</si>
  <si>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</si>
  <si>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</si>
  <si>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</si>
  <si>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</si>
  <si>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</si>
  <si>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</si>
  <si>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</si>
  <si>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</si>
  <si>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</si>
  <si>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</si>
  <si>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</si>
  <si>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</si>
  <si>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</si>
  <si>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</si>
  <si>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</si>
  <si>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</si>
  <si>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</si>
  <si>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</si>
  <si>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</si>
  <si>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</si>
  <si>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</si>
  <si>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</si>
  <si>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</si>
  <si>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</si>
  <si>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</si>
  <si>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</si>
  <si>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</si>
  <si>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</si>
  <si>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</si>
  <si>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</si>
  <si>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</si>
  <si>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</si>
  <si>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</si>
  <si>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</si>
  <si>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</si>
  <si>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</si>
  <si>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</si>
  <si>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</si>
  <si>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</si>
  <si>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</si>
  <si>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</si>
  <si>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</si>
  <si>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</si>
  <si>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</si>
  <si>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</si>
  <si>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</si>
  <si>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</si>
  <si>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</si>
  <si>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</si>
  <si>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</si>
  <si>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</si>
  <si>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</si>
  <si>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</si>
  <si>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</si>
  <si>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</si>
  <si>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</si>
  <si>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</si>
  <si>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</si>
  <si>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</si>
  <si>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</si>
  <si>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</si>
  <si>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</si>
  <si>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</si>
  <si>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</si>
  <si>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</si>
  <si>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</si>
  <si>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</si>
  <si>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</si>
  <si>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</si>
  <si>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</si>
  <si>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</si>
  <si>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</si>
  <si>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</si>
  <si>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</si>
  <si>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</si>
  <si>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</si>
  <si>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</si>
  <si>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</si>
  <si>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</si>
  <si>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</si>
  <si>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</si>
  <si>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</si>
  <si>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</si>
  <si>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</si>
  <si>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</si>
  <si>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</si>
  <si>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</si>
  <si>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</si>
  <si>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</si>
  <si>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</si>
  <si>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</si>
  <si>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</si>
  <si>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</si>
  <si>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</si>
  <si>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</si>
  <si>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</si>
  <si>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</si>
  <si>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</si>
  <si>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</si>
  <si>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</si>
  <si>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</si>
  <si>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</si>
  <si>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</si>
  <si>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</si>
  <si>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</si>
  <si>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</si>
  <si>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</si>
  <si>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</si>
  <si>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</si>
  <si>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</si>
  <si>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</si>
  <si>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</si>
  <si>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</si>
  <si>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</si>
  <si>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</si>
  <si>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</si>
  <si>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</si>
  <si>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</si>
  <si>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</si>
  <si>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</si>
  <si>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</si>
  <si>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</si>
  <si>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</si>
  <si>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</si>
  <si>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</si>
  <si>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</si>
  <si>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</si>
  <si>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</si>
  <si>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</si>
  <si>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</si>
  <si>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</si>
  <si>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</si>
  <si>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</si>
  <si>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</si>
  <si>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</si>
  <si>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</si>
  <si>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</si>
  <si>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</si>
  <si>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</si>
  <si>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</si>
  <si>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</si>
  <si>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</si>
  <si>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</si>
  <si>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</si>
  <si>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</si>
  <si>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</si>
  <si>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</si>
  <si>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</si>
  <si>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</si>
  <si>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</si>
  <si>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</si>
  <si>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</si>
  <si>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</si>
  <si>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</si>
  <si>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</si>
  <si>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</si>
  <si>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</si>
  <si>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</si>
  <si>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</si>
  <si>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</si>
  <si>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</si>
  <si>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</si>
  <si>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</si>
  <si>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</si>
  <si>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</si>
  <si>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</si>
  <si>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</si>
  <si>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</si>
  <si>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</si>
  <si>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</si>
  <si>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</si>
  <si>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</si>
  <si>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</si>
  <si>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</si>
  <si>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</si>
  <si>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</si>
  <si>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</si>
  <si>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</si>
  <si>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</si>
  <si>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</si>
  <si>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</si>
  <si>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</si>
  <si>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</si>
  <si>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</si>
  <si>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</si>
  <si>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</si>
  <si>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</si>
  <si>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</si>
  <si>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</si>
  <si>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</si>
  <si>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</si>
  <si>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</si>
  <si>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</si>
  <si>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</si>
  <si>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</si>
  <si>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</si>
  <si>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</si>
  <si>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</si>
  <si>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</si>
  <si>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</si>
  <si>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</si>
  <si>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</si>
  <si>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</si>
  <si>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</si>
  <si>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</si>
  <si>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</si>
  <si>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</si>
  <si>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</si>
  <si>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</si>
  <si>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</si>
  <si>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</si>
  <si>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</si>
  <si>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</si>
  <si>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</si>
  <si>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</si>
  <si>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</si>
  <si>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</si>
  <si>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</si>
  <si>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</si>
  <si>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</si>
  <si>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</si>
  <si>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</si>
  <si>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</si>
  <si>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</si>
  <si>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</si>
  <si>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</si>
  <si>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</si>
  <si>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</si>
  <si>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</si>
  <si>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</si>
  <si>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</si>
  <si>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</si>
  <si>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</si>
  <si>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</si>
  <si>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</si>
  <si>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</si>
  <si>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</si>
  <si>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</si>
  <si>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</si>
  <si>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</si>
  <si>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</si>
  <si>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</si>
  <si>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</si>
  <si>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</si>
  <si>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</si>
  <si>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</si>
  <si>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</si>
  <si>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</si>
  <si>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</si>
  <si>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</si>
  <si>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</si>
  <si>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</si>
  <si>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</si>
  <si>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</si>
  <si>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</si>
  <si>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</si>
  <si>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</si>
  <si>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</si>
  <si>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</si>
  <si>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</si>
  <si>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</si>
  <si>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</si>
  <si>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</si>
  <si>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</si>
  <si>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</si>
  <si>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</si>
  <si>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</si>
  <si>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</si>
  <si>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</si>
  <si>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</si>
  <si>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</si>
  <si>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</si>
  <si>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</si>
  <si>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</si>
  <si>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</si>
  <si>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</si>
  <si>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</si>
  <si>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</si>
  <si>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</si>
  <si>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</si>
  <si>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</si>
  <si>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</si>
  <si>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</si>
  <si>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</si>
  <si>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</si>
  <si>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</si>
  <si>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</si>
  <si>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</si>
  <si>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</si>
  <si>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</si>
  <si>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</si>
  <si>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</si>
  <si>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</si>
  <si>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</si>
  <si>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</si>
  <si>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</si>
  <si>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</si>
  <si>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</si>
  <si>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</si>
  <si>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</si>
  <si>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</si>
  <si>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</si>
  <si>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</si>
  <si>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</si>
  <si>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</si>
  <si>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</si>
  <si>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</si>
  <si>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</si>
  <si>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</si>
  <si>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</si>
  <si>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</si>
  <si>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</si>
  <si>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</si>
  <si>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</si>
  <si>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</si>
  <si>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</si>
  <si>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</si>
  <si>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</si>
  <si>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</si>
  <si>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</si>
  <si>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</si>
  <si>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</si>
  <si>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</si>
  <si>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</si>
  <si>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</si>
  <si>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</si>
  <si>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</si>
  <si>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</si>
  <si>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</si>
  <si>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</si>
  <si>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</si>
  <si>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</si>
  <si>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</si>
  <si>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</si>
  <si>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</si>
  <si>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</si>
  <si>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</si>
  <si>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</si>
  <si>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</si>
  <si>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</si>
  <si>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</si>
  <si>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</si>
  <si>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</si>
  <si>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</si>
  <si>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</si>
  <si>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</si>
  <si>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</si>
  <si>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</si>
  <si>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</si>
  <si>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</si>
  <si>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</si>
  <si>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</si>
  <si>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</si>
  <si>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</si>
  <si>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</si>
  <si>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</si>
  <si>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</si>
  <si>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</si>
  <si>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</si>
  <si>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</si>
  <si>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</si>
  <si>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</si>
  <si>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</si>
  <si>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</si>
  <si>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</si>
  <si>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</si>
  <si>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</si>
  <si>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</si>
  <si>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</si>
  <si>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</si>
  <si>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</si>
  <si>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</si>
  <si>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</si>
  <si>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</si>
  <si>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</si>
  <si>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</si>
  <si>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</si>
  <si>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</si>
  <si>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</si>
  <si>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</si>
  <si>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</si>
  <si>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</si>
  <si>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</si>
  <si>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</si>
  <si>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</si>
  <si>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</si>
  <si>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</si>
  <si>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</si>
  <si>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</si>
  <si>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</si>
  <si>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</si>
  <si>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</si>
  <si>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</si>
  <si>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</si>
  <si>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</si>
  <si>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</si>
  <si>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</si>
  <si>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</si>
  <si>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</si>
  <si>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</si>
  <si>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</si>
  <si>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</si>
  <si>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</si>
  <si>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</si>
  <si>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</si>
  <si>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</si>
  <si>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</si>
  <si>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</si>
  <si>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</si>
  <si>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</si>
  <si>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</si>
  <si>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</si>
  <si>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</si>
  <si>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</si>
  <si>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</si>
  <si>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</si>
  <si>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</si>
  <si>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</si>
  <si>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</si>
  <si>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</si>
  <si>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</si>
  <si>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</si>
  <si>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</si>
  <si>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</si>
  <si>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</si>
  <si>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</si>
  <si>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</si>
  <si>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</si>
  <si>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</si>
  <si>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</si>
  <si>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</si>
  <si>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</si>
  <si>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</si>
  <si>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</si>
  <si>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</si>
  <si>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</si>
  <si>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</si>
  <si>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</si>
  <si>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</si>
  <si>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</si>
  <si>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</si>
  <si>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</si>
  <si>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</si>
  <si>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</si>
  <si>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</si>
  <si>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</si>
  <si>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</si>
  <si>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</si>
  <si>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</si>
  <si>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</si>
  <si>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</si>
  <si>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</si>
  <si>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</si>
  <si>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</si>
  <si>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</si>
  <si>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</si>
  <si>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</si>
  <si>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</si>
  <si>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</si>
  <si>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</si>
  <si>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</si>
  <si>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</si>
  <si>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</si>
  <si>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</si>
  <si>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</si>
  <si>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</si>
  <si>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</si>
  <si>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</si>
  <si>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</si>
  <si>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</si>
  <si>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</si>
  <si>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</si>
  <si>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</si>
  <si>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</si>
  <si>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</si>
  <si>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</si>
  <si>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</si>
  <si>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</si>
  <si>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</si>
  <si>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</si>
  <si>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</si>
  <si>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</si>
  <si>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</si>
  <si>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</si>
  <si>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</si>
  <si>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</si>
  <si>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</si>
  <si>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</si>
  <si>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</si>
  <si>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</si>
  <si>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</si>
  <si>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</si>
  <si>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</si>
  <si>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</si>
  <si>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</si>
  <si>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</si>
  <si>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</si>
  <si>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</si>
  <si>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</si>
  <si>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</si>
  <si>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</si>
  <si>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</si>
  <si>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</si>
  <si>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</si>
  <si>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</si>
  <si>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</si>
  <si>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</si>
  <si>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</si>
  <si>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</si>
  <si>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</si>
  <si>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</si>
  <si>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</si>
  <si>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</si>
  <si>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</si>
  <si>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</si>
  <si>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</si>
  <si>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</si>
  <si>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</si>
  <si>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</si>
  <si>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</si>
  <si>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</si>
  <si>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</si>
  <si>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</si>
  <si>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</si>
  <si>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</si>
  <si>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</si>
  <si>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</si>
  <si>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</si>
  <si>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</si>
  <si>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</si>
  <si>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</si>
  <si>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</si>
  <si>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</si>
  <si>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</si>
  <si>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</si>
  <si>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</si>
  <si>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</si>
  <si>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</si>
  <si>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</si>
  <si>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</si>
  <si>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</si>
  <si>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</si>
  <si>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</si>
  <si>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</si>
  <si>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</si>
  <si>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</si>
  <si>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</si>
  <si>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</si>
  <si>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</si>
  <si>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</si>
  <si>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</si>
  <si>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</si>
  <si>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</si>
  <si>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</si>
  <si>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</si>
  <si>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</si>
  <si>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</si>
  <si>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</si>
  <si>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</si>
  <si>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</si>
  <si>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</si>
  <si>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</si>
  <si>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</si>
  <si>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</si>
  <si>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</si>
  <si>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</si>
  <si>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</si>
  <si>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</si>
  <si>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</si>
  <si>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</si>
  <si>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</si>
  <si>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</si>
  <si>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</si>
  <si>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</si>
  <si>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</si>
  <si>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</si>
  <si>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</si>
  <si>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</si>
  <si>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</si>
  <si>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</si>
  <si>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</si>
  <si>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</si>
  <si>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</si>
  <si>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</si>
  <si>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</si>
  <si>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</si>
  <si>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</si>
  <si>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</si>
  <si>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</si>
  <si>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</si>
  <si>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</si>
  <si>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</si>
  <si>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</si>
  <si>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</si>
  <si>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</si>
  <si>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</si>
  <si>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</si>
  <si>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</si>
  <si>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</si>
  <si>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</si>
  <si>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</si>
  <si>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</si>
  <si>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</si>
  <si>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</si>
  <si>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</si>
  <si>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</si>
  <si>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</si>
  <si>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</si>
  <si>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</si>
  <si>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</si>
  <si>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</si>
  <si>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</si>
  <si>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</si>
  <si>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</si>
  <si>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</si>
  <si>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</si>
  <si>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</si>
  <si>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</si>
  <si>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</si>
  <si>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</si>
  <si>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</si>
  <si>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</si>
  <si>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</si>
  <si>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</si>
  <si>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</si>
  <si>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</si>
  <si>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</si>
  <si>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</si>
  <si>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</si>
  <si>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</si>
  <si>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</si>
  <si>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</si>
  <si>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</si>
  <si>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</si>
  <si>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</si>
  <si>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</si>
  <si>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</si>
  <si>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</si>
  <si>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</si>
  <si>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</si>
  <si>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</si>
  <si>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</si>
  <si>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</si>
  <si>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</si>
  <si>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</si>
  <si>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</si>
  <si>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</si>
  <si>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</si>
  <si>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</si>
  <si>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</si>
  <si>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</si>
  <si>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</si>
  <si>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</si>
  <si>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</si>
  <si>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</si>
  <si>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</si>
  <si>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</si>
  <si>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</si>
  <si>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</si>
  <si>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</si>
  <si>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</si>
  <si>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</si>
  <si>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</si>
  <si>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</si>
  <si>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</si>
  <si>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</si>
  <si>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</si>
  <si>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</si>
  <si>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</si>
  <si>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</si>
  <si>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</si>
  <si>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</si>
  <si>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</si>
  <si>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</si>
  <si>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</si>
  <si>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</si>
  <si>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</si>
  <si>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</si>
  <si>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</si>
  <si>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</si>
  <si>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</si>
  <si>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</si>
  <si>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</si>
  <si>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</si>
  <si>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</si>
  <si>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</si>
  <si>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</si>
  <si>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</si>
  <si>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</si>
  <si>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</si>
  <si>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</si>
  <si>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</si>
  <si>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</si>
  <si>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</si>
  <si>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</si>
  <si>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</si>
  <si>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</si>
  <si>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</si>
  <si>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</si>
  <si>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</si>
  <si>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</si>
  <si>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</si>
  <si>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</si>
  <si>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</si>
  <si>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</si>
  <si>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</si>
  <si>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</si>
  <si>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</si>
  <si>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</si>
  <si>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</si>
  <si>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</si>
  <si>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</si>
  <si>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</si>
  <si>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</si>
  <si>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</si>
  <si>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</si>
  <si>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</si>
  <si>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</si>
  <si>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</si>
  <si>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</si>
  <si>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</si>
  <si>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</si>
  <si>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</si>
  <si>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</si>
  <si>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</si>
  <si>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</si>
  <si>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</si>
  <si>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</si>
  <si>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</si>
  <si>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</si>
  <si>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</si>
  <si>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</si>
  <si>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</si>
  <si>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</si>
  <si>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</si>
  <si>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</si>
  <si>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</si>
  <si>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</si>
  <si>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</si>
  <si>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</si>
  <si>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</si>
  <si>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</si>
  <si>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</si>
  <si>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</si>
  <si>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</si>
  <si>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</si>
  <si>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</si>
  <si>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</si>
  <si>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</si>
  <si>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</si>
  <si>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</si>
  <si>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</si>
  <si>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</si>
  <si>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</si>
  <si>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</si>
  <si>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</si>
  <si>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</si>
  <si>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</si>
  <si>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</si>
  <si>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</si>
  <si>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</si>
  <si>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</si>
  <si>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</si>
  <si>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</si>
  <si>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</si>
  <si>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</si>
  <si>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</si>
  <si>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</si>
  <si>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</si>
  <si>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</si>
  <si>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</si>
  <si>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</si>
  <si>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</si>
  <si>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</si>
  <si>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</si>
  <si>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</si>
  <si>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</si>
  <si>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</si>
  <si>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</si>
  <si>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</si>
  <si>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</si>
  <si>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</si>
  <si>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</si>
  <si>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</si>
  <si>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</si>
  <si>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</si>
  <si>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</si>
  <si>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</si>
  <si>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</si>
  <si>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</si>
  <si>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</si>
  <si>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</si>
  <si>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</si>
  <si>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</si>
  <si>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</si>
  <si>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</si>
  <si>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</si>
  <si>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</si>
  <si>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</si>
  <si>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</si>
  <si>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</si>
  <si>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</si>
  <si>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</si>
  <si>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</si>
  <si>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</si>
  <si>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</si>
  <si>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</si>
  <si>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</si>
  <si>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</si>
  <si>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</si>
  <si>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</si>
  <si>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</si>
  <si>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</si>
  <si>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</si>
  <si>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</si>
  <si>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</si>
  <si>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</si>
  <si>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</si>
  <si>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</si>
  <si>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</si>
  <si>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</si>
  <si>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</si>
  <si>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</si>
  <si>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</si>
  <si>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</si>
  <si>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</si>
  <si>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</si>
  <si>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</si>
  <si>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</si>
  <si>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</si>
  <si>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</si>
  <si>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</si>
  <si>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</si>
  <si>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</si>
  <si>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</si>
  <si>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</si>
  <si>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</si>
  <si>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</si>
  <si>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</si>
  <si>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</si>
  <si>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</si>
  <si>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</si>
  <si>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</si>
  <si>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</si>
  <si>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</si>
  <si>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</si>
  <si>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</si>
  <si>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</si>
  <si>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</si>
  <si>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</si>
  <si>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</si>
  <si>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</si>
  <si>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</si>
  <si>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</si>
  <si>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</si>
  <si>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</si>
  <si>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</si>
  <si>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</si>
  <si>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</si>
  <si>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</si>
  <si>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</si>
  <si>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</si>
  <si>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</si>
  <si>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</si>
  <si>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</si>
  <si>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</si>
  <si>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</si>
  <si>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</si>
  <si>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</si>
  <si>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</si>
  <si>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</si>
  <si>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</si>
  <si>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</si>
  <si>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</si>
  <si>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</si>
  <si>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</si>
  <si>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</si>
  <si>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</si>
  <si>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</si>
  <si>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</si>
  <si>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</si>
  <si>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</si>
  <si>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</si>
  <si>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</si>
  <si>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</si>
  <si>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</si>
  <si>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</si>
  <si>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</si>
  <si>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</si>
  <si>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</si>
  <si>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</si>
  <si>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</si>
  <si>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</si>
  <si>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</si>
  <si>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</si>
  <si>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</si>
  <si>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</si>
  <si>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</si>
  <si>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</si>
  <si>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</si>
  <si>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</si>
  <si>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</si>
  <si>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</si>
  <si>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</si>
  <si>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</si>
  <si>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</si>
  <si>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</si>
  <si>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</si>
  <si>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</si>
  <si>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</si>
  <si>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</si>
  <si>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</si>
  <si>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</si>
  <si>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</si>
  <si>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</si>
  <si>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</si>
  <si>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</si>
  <si>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</si>
  <si>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</si>
  <si>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</si>
  <si>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</si>
  <si>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</si>
  <si>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</si>
  <si>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</si>
  <si>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</si>
  <si>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</si>
  <si>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</si>
  <si>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</si>
  <si>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</si>
  <si>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</si>
  <si>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</si>
  <si>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</si>
  <si>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</si>
  <si>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</si>
  <si>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</si>
  <si>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</si>
  <si>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</si>
  <si>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</si>
  <si>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</si>
  <si>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</si>
  <si>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</si>
  <si>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</si>
  <si>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</si>
  <si>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</si>
  <si>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</si>
  <si>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</si>
  <si>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</si>
  <si>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</si>
  <si>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</si>
  <si>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</si>
  <si>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</si>
  <si>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</si>
  <si>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</si>
  <si>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</si>
  <si>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</si>
  <si>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</si>
  <si>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</si>
  <si>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</si>
  <si>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</si>
  <si>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</si>
  <si>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</si>
  <si>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</si>
  <si>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</si>
  <si>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</si>
  <si>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</si>
  <si>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</si>
  <si>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</si>
  <si>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</si>
  <si>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</si>
  <si>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</si>
  <si>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</si>
  <si>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</si>
  <si>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</si>
  <si>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</si>
  <si>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</si>
  <si>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</si>
  <si>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</si>
  <si>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</si>
  <si>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</si>
  <si>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</si>
  <si>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</si>
  <si>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</si>
  <si>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</si>
  <si>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</si>
  <si>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</si>
  <si>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</si>
  <si>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</si>
  <si>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</si>
  <si>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</si>
  <si>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</si>
  <si>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</si>
  <si>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</si>
  <si>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</si>
  <si>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</si>
  <si>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</si>
  <si>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</si>
  <si>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</si>
  <si>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</si>
  <si>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</si>
  <si>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</si>
  <si>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</si>
  <si>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</si>
  <si>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</si>
  <si>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</si>
  <si>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</si>
  <si>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</si>
  <si>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</si>
  <si>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</si>
  <si>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</si>
  <si>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</si>
  <si>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</si>
  <si>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</si>
  <si>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</si>
  <si>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</si>
  <si>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</si>
  <si>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</si>
  <si>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</si>
  <si>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</si>
  <si>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</si>
  <si>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</si>
  <si>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</si>
  <si>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</si>
  <si>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</si>
  <si>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</si>
  <si>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</si>
  <si>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</si>
  <si>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</si>
  <si>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</si>
  <si>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</si>
  <si>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</si>
  <si>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</si>
  <si>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</si>
  <si>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</si>
  <si>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</si>
  <si>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</si>
  <si>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</si>
  <si>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</si>
  <si>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</si>
  <si>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</si>
  <si>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</si>
  <si>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</si>
  <si>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</si>
  <si>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</si>
  <si>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</si>
  <si>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</si>
  <si>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</si>
  <si>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</si>
  <si>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</si>
  <si>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</si>
  <si>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</si>
  <si>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</si>
  <si>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</si>
  <si>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</si>
  <si>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</si>
  <si>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</si>
  <si>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</si>
  <si>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</si>
  <si>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</si>
  <si>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</si>
  <si>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</si>
  <si>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</si>
  <si>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</si>
  <si>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</si>
  <si>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</si>
  <si>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</si>
  <si>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</si>
  <si>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</si>
  <si>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</si>
  <si>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</si>
  <si>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</si>
  <si>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</si>
  <si>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</si>
  <si>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</si>
  <si>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</si>
  <si>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</si>
  <si>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</si>
  <si>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</si>
  <si>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</si>
  <si>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</si>
  <si>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</si>
  <si>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</si>
  <si>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</si>
  <si>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</si>
  <si>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</si>
  <si>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</si>
  <si>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</si>
  <si>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</si>
  <si>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</si>
  <si>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</si>
  <si>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</si>
  <si>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</si>
  <si>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</si>
  <si>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</si>
  <si>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</si>
  <si>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</si>
  <si>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</si>
  <si>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</si>
  <si>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</si>
  <si>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</si>
  <si>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</si>
  <si>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</si>
  <si>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</si>
  <si>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</si>
  <si>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</si>
  <si>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</si>
  <si>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</si>
  <si>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</si>
  <si>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</si>
  <si>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</si>
  <si>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</si>
  <si>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</si>
  <si>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</si>
  <si>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</si>
  <si>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</si>
  <si>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</si>
  <si>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</si>
  <si>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</si>
  <si>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</si>
  <si>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</si>
  <si>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</si>
  <si>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</si>
  <si>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</si>
  <si>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</si>
  <si>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</si>
  <si>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</si>
  <si>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</si>
  <si>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</si>
  <si>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</si>
  <si>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</si>
  <si>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</si>
  <si>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</si>
  <si>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</si>
  <si>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</si>
  <si>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</si>
  <si>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</si>
  <si>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</si>
  <si>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</si>
  <si>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</si>
  <si>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</si>
  <si>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</si>
  <si>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</si>
  <si>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</si>
  <si>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</si>
  <si>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</si>
  <si>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</si>
  <si>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</si>
  <si>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</si>
  <si>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</si>
  <si>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</si>
  <si>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</si>
  <si>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</si>
  <si>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</si>
  <si>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</si>
  <si>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</si>
  <si>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</si>
  <si>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</si>
  <si>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</si>
  <si>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</si>
  <si>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</si>
  <si>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</si>
  <si>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</si>
  <si>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</si>
  <si>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</si>
  <si>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</si>
  <si>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</si>
  <si>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</si>
  <si>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</si>
  <si>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</si>
  <si>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</si>
  <si>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</si>
  <si>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</si>
  <si>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</si>
  <si>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</si>
  <si>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</si>
  <si>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</si>
  <si>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</si>
  <si>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</si>
  <si>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</si>
  <si>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</si>
  <si>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</si>
  <si>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</si>
  <si>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</si>
  <si>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</si>
  <si>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</si>
  <si>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</si>
  <si>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</si>
  <si>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</si>
  <si>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</si>
  <si>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</si>
  <si>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</si>
  <si>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</si>
  <si>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</si>
  <si>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</si>
  <si>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</si>
  <si>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</si>
  <si>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</si>
  <si>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</si>
  <si>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</si>
  <si>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</si>
  <si>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</si>
  <si>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</si>
  <si>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</si>
  <si>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</si>
  <si>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</si>
  <si>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</si>
  <si>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</si>
  <si>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</si>
  <si>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</si>
  <si>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</si>
  <si>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</si>
  <si>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</si>
  <si>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</si>
  <si>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</si>
  <si>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</si>
  <si>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</si>
  <si>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</si>
  <si>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</si>
  <si>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</si>
  <si>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</si>
  <si>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</si>
  <si>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</si>
  <si>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</si>
  <si>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</si>
  <si>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</si>
  <si>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</si>
  <si>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</si>
  <si>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</si>
  <si>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</si>
  <si>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</si>
  <si>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</si>
  <si>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</si>
  <si>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</si>
  <si>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</si>
  <si>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</si>
  <si>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</si>
  <si>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</si>
  <si>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</si>
  <si>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</si>
  <si>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</si>
  <si>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</si>
  <si>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</si>
  <si>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</si>
  <si>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</si>
  <si>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</si>
  <si>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</si>
  <si>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</si>
  <si>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</si>
  <si>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</si>
  <si>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</si>
  <si>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</si>
  <si>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</si>
  <si>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</si>
  <si>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</si>
  <si>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</si>
  <si>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</si>
  <si>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</si>
  <si>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</si>
  <si>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</si>
  <si>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</si>
  <si>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</si>
  <si>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</si>
  <si>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</si>
  <si>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</si>
  <si>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</si>
  <si>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</si>
  <si>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</si>
  <si>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</si>
  <si>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</si>
  <si>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</si>
  <si>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</si>
  <si>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</si>
  <si>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</si>
  <si>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</si>
  <si>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</si>
  <si>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</si>
  <si>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</si>
  <si>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</si>
  <si>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</si>
  <si>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</si>
  <si>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</si>
  <si>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</si>
  <si>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</si>
  <si>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</si>
  <si>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</si>
  <si>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</si>
  <si>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</si>
  <si>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</si>
  <si>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</si>
  <si>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</si>
  <si>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</si>
  <si>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</si>
  <si>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</si>
  <si>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</si>
  <si>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</si>
  <si>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</si>
  <si>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</si>
  <si>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</si>
  <si>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</si>
  <si>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</si>
  <si>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</si>
  <si>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</si>
  <si>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</si>
  <si>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</si>
  <si>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</si>
  <si>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</si>
  <si>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</si>
  <si>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</si>
  <si>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</si>
  <si>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</si>
  <si>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</si>
  <si>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</si>
  <si>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</si>
  <si>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</si>
  <si>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</si>
  <si>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</si>
  <si>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</si>
  <si>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</si>
  <si>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</si>
  <si>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</si>
  <si>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</si>
  <si>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</si>
  <si>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</si>
  <si>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</si>
  <si>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</si>
  <si>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</si>
  <si>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</si>
  <si>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</si>
  <si>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</si>
  <si>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</si>
  <si>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</si>
  <si>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</si>
  <si>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</si>
  <si>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</si>
  <si>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</si>
  <si>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</si>
  <si>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</si>
  <si>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</si>
  <si>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</si>
  <si>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</si>
  <si>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</si>
  <si>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</si>
  <si>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</si>
  <si>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</si>
  <si>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</si>
  <si>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</si>
  <si>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</si>
  <si>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</si>
  <si>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</si>
  <si>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</si>
  <si>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</si>
  <si>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</si>
  <si>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</si>
  <si>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</si>
  <si>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</si>
  <si>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</si>
  <si>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</si>
  <si>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</si>
  <si>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</si>
  <si>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</si>
  <si>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</si>
  <si>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</si>
  <si>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</si>
  <si>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</si>
  <si>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</si>
  <si>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</si>
  <si>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</si>
  <si>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</si>
  <si>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</si>
  <si>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</si>
  <si>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</si>
  <si>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</si>
  <si>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</si>
  <si>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</si>
  <si>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</si>
  <si>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</si>
  <si>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</si>
  <si>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</si>
  <si>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</si>
  <si>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</si>
  <si>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</si>
  <si>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</si>
  <si>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</si>
  <si>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</si>
  <si>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</si>
  <si>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</si>
  <si>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</si>
  <si>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</si>
  <si>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</si>
  <si>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</si>
  <si>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</si>
  <si>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</si>
  <si>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</si>
  <si>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</si>
  <si>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</si>
  <si>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</si>
  <si>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</si>
  <si>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</si>
  <si>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</si>
  <si>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</si>
  <si>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</si>
  <si>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</si>
  <si>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</si>
  <si>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</si>
  <si>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</si>
  <si>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</si>
  <si>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</si>
  <si>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</si>
  <si>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</si>
  <si>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</si>
  <si>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</si>
  <si>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</si>
  <si>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</si>
  <si>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</si>
  <si>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</si>
  <si>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</si>
  <si>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</si>
  <si>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</si>
  <si>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</si>
  <si>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</si>
  <si>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</si>
  <si>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</si>
  <si>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</si>
  <si>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</si>
  <si>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</si>
  <si>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</si>
  <si>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</si>
  <si>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</si>
  <si>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</si>
  <si>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</si>
  <si>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</si>
  <si>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</si>
  <si>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</si>
  <si>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</si>
  <si>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</si>
  <si>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</si>
  <si>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</si>
  <si>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</si>
  <si>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</si>
  <si>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</si>
  <si>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</si>
  <si>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</si>
  <si>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</si>
  <si>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</si>
  <si>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</si>
  <si>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</si>
  <si>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</si>
  <si>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</si>
  <si>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</si>
  <si>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</si>
  <si>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</si>
  <si>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</si>
  <si>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</si>
  <si>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</si>
  <si>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</si>
  <si>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</si>
  <si>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</si>
  <si>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</si>
  <si>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</si>
  <si>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</si>
  <si>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</si>
  <si>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</si>
  <si>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</si>
  <si>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</si>
  <si>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</si>
  <si>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</si>
  <si>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</si>
  <si>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</si>
  <si>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</si>
  <si>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</si>
  <si>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</si>
  <si>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</si>
  <si>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</si>
  <si>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</si>
  <si>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</si>
  <si>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</si>
  <si>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</si>
  <si>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</si>
  <si>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</si>
  <si>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</si>
  <si>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</si>
  <si>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</si>
  <si>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</si>
  <si>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</si>
  <si>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</si>
  <si>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</si>
  <si>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</si>
  <si>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</si>
  <si>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</si>
  <si>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</si>
  <si>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</si>
  <si>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</si>
  <si>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</si>
  <si>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</si>
  <si>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</si>
  <si>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</si>
  <si>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</si>
  <si>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</si>
  <si>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</si>
  <si>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</si>
  <si>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</si>
  <si>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</si>
  <si>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</si>
  <si>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</si>
  <si>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</si>
  <si>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</si>
  <si>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</si>
  <si>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</si>
  <si>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</si>
  <si>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</si>
  <si>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</si>
  <si>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</si>
  <si>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</si>
  <si>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</si>
  <si>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</si>
  <si>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</si>
  <si>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</si>
  <si>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</si>
  <si>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</si>
  <si>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</si>
  <si>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</si>
  <si>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</si>
  <si>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</si>
  <si>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</si>
  <si>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</si>
  <si>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</si>
  <si>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</si>
  <si>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</si>
  <si>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</si>
  <si>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</si>
  <si>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</si>
  <si>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</si>
  <si>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</si>
  <si>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</si>
  <si>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</si>
  <si>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</si>
  <si>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</si>
  <si>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</si>
  <si>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</si>
  <si>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</si>
  <si>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</si>
  <si>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</si>
  <si>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</si>
  <si>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</si>
  <si>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</si>
  <si>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</si>
  <si>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</si>
  <si>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</si>
  <si>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</si>
  <si>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</si>
  <si>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</si>
  <si>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</si>
  <si>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</si>
  <si>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</si>
  <si>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</si>
  <si>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</si>
  <si>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</si>
  <si>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</si>
  <si>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</si>
  <si>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</si>
  <si>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</si>
  <si>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</si>
  <si>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</si>
  <si>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</si>
  <si>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</si>
  <si>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</si>
  <si>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</si>
  <si>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</si>
  <si>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</si>
  <si>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</si>
  <si>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</si>
  <si>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</si>
  <si>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</si>
  <si>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</si>
  <si>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</si>
  <si>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</si>
  <si>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</si>
  <si>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</si>
  <si>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</si>
  <si>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</si>
  <si>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</si>
  <si>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</si>
  <si>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</si>
  <si>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</si>
  <si>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</si>
  <si>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</si>
  <si>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</si>
  <si>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</si>
  <si>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</si>
  <si>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</si>
  <si>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</si>
  <si>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</si>
  <si>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</si>
  <si>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</si>
  <si>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</si>
  <si>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</si>
  <si>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</si>
  <si>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</si>
  <si>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</si>
  <si>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</si>
  <si>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</si>
  <si>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</si>
  <si>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</si>
  <si>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</si>
  <si>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</si>
  <si>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</si>
  <si>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</si>
  <si>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</si>
  <si>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</si>
  <si>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</si>
  <si>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</si>
  <si>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</si>
  <si>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</si>
  <si>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</si>
  <si>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</si>
  <si>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</si>
  <si>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</si>
  <si>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</si>
  <si>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</si>
  <si>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</si>
  <si>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</si>
  <si>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</si>
  <si>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</si>
  <si>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</si>
  <si>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</si>
  <si>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</si>
  <si>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</si>
  <si>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</si>
  <si>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</si>
  <si>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</si>
  <si>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</si>
  <si>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</si>
  <si>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</si>
  <si>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</si>
  <si>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</si>
  <si>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</si>
  <si>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</si>
  <si>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</si>
  <si>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</si>
  <si>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</si>
  <si>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</si>
  <si>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</si>
  <si>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</si>
  <si>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</si>
  <si>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</si>
  <si>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</si>
  <si>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</si>
  <si>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</si>
  <si>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</si>
  <si>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</si>
  <si>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</si>
  <si>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</si>
  <si>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</si>
  <si>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</si>
  <si>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</si>
  <si>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</si>
  <si>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</si>
  <si>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</si>
  <si>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</si>
  <si>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</si>
  <si>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</si>
  <si>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</si>
  <si>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</si>
  <si>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</si>
  <si>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</si>
  <si>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</si>
  <si>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</si>
  <si>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</si>
  <si>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</si>
  <si>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</si>
  <si>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</si>
  <si>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</si>
  <si>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</si>
  <si>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</si>
  <si>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</si>
  <si>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</si>
  <si>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</si>
  <si>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</si>
  <si>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</si>
  <si>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</si>
  <si>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</si>
  <si>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</si>
  <si>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</si>
  <si>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</si>
  <si>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</si>
  <si>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</si>
  <si>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</si>
  <si>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</si>
  <si>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</si>
  <si>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</si>
  <si>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</si>
  <si>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</si>
  <si>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</si>
  <si>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</si>
  <si>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</si>
  <si>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</si>
  <si>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</si>
  <si>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</si>
  <si>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</si>
  <si>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</si>
  <si>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</si>
  <si>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</si>
  <si>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</si>
  <si>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</si>
  <si>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</si>
  <si>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</si>
  <si>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</si>
  <si>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</si>
  <si>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</si>
  <si>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</si>
  <si>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</si>
  <si>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</si>
  <si>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</si>
  <si>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</si>
  <si>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</si>
  <si>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</si>
  <si>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</si>
  <si>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</si>
  <si>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</si>
  <si>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</si>
  <si>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</si>
  <si>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</si>
  <si>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</si>
  <si>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</si>
  <si>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</si>
  <si>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</si>
  <si>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</si>
  <si>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</si>
  <si>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</si>
  <si>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</si>
  <si>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</si>
  <si>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</si>
  <si>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</si>
  <si>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</si>
  <si>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</si>
  <si>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</si>
  <si>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</si>
  <si>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</si>
  <si>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</si>
  <si>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</si>
  <si>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</si>
  <si>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</si>
  <si>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</si>
  <si>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</si>
  <si>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</si>
  <si>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</si>
  <si>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</si>
  <si>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</si>
  <si>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</si>
  <si>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</si>
  <si>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</si>
  <si>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</si>
  <si>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</si>
  <si>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</si>
  <si>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</si>
  <si>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</si>
  <si>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</si>
  <si>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</si>
  <si>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</si>
  <si>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</si>
  <si>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</si>
  <si>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</si>
  <si>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</si>
  <si>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</si>
  <si>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</si>
  <si>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</si>
  <si>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</si>
  <si>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</si>
  <si>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</si>
  <si>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</si>
  <si>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</si>
  <si>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</si>
  <si>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</si>
  <si>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</si>
  <si>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</si>
  <si>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</si>
  <si>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</si>
  <si>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</si>
  <si>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</si>
  <si>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</si>
  <si>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</si>
  <si>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</si>
  <si>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</si>
  <si>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</si>
  <si>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</si>
  <si>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</si>
  <si>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</si>
  <si>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</si>
  <si>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</si>
  <si>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</si>
  <si>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</si>
  <si>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</si>
  <si>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</si>
  <si>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</si>
  <si>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</si>
  <si>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</si>
  <si>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</si>
  <si>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</si>
  <si>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</si>
  <si>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</si>
  <si>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</si>
  <si>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</si>
  <si>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</si>
  <si>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</si>
  <si>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</si>
  <si>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</si>
  <si>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</si>
  <si>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</si>
  <si>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</si>
  <si>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</si>
  <si>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</si>
  <si>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</si>
  <si>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</si>
  <si>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</si>
  <si>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</si>
  <si>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</si>
  <si>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</si>
  <si>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</si>
  <si>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</si>
  <si>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</si>
  <si>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</si>
  <si>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</si>
  <si>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</si>
  <si>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</si>
  <si>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</si>
  <si>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</si>
  <si>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</si>
  <si>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</si>
  <si>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</si>
  <si>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</si>
  <si>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</si>
  <si>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</si>
  <si>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</si>
  <si>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</si>
  <si>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</si>
  <si>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</si>
  <si>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</si>
  <si>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</si>
  <si>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</si>
  <si>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</si>
  <si>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</si>
  <si>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</si>
  <si>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</si>
  <si>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</si>
  <si>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</si>
  <si>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</si>
  <si>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</si>
  <si>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</si>
  <si>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</si>
  <si>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</si>
  <si>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</si>
  <si>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</si>
  <si>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</si>
  <si>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</si>
  <si>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</si>
  <si>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</si>
  <si>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</si>
  <si>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</si>
  <si>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</si>
  <si>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</si>
  <si>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</si>
  <si>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</si>
  <si>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</si>
  <si>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</si>
  <si>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</si>
  <si>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</si>
  <si>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</si>
  <si>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</si>
  <si>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</si>
  <si>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</si>
  <si>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</si>
  <si>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</si>
  <si>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</si>
  <si>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</si>
  <si>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</si>
  <si>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</si>
  <si>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</si>
  <si>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</si>
  <si>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</si>
  <si>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</si>
  <si>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</si>
  <si>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</si>
  <si>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</si>
  <si>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</si>
  <si>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</si>
  <si>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</si>
  <si>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</si>
  <si>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</si>
  <si>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</si>
  <si>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</si>
  <si>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</si>
  <si>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</si>
  <si>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</si>
  <si>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</si>
  <si>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</si>
  <si>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</si>
  <si>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</si>
  <si>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</si>
  <si>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</si>
  <si>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</si>
  <si>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</si>
  <si>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</si>
  <si>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</si>
  <si>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</si>
  <si>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</si>
  <si>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</si>
  <si>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</si>
  <si>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</si>
  <si>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</si>
  <si>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</si>
  <si>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</si>
  <si>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</si>
  <si>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</si>
  <si>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</si>
  <si>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</si>
  <si>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</si>
  <si>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</si>
  <si>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</si>
  <si>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</si>
  <si>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</si>
  <si>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</si>
  <si>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</si>
  <si>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</si>
  <si>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</si>
  <si>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</si>
  <si>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</si>
  <si>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</si>
  <si>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</si>
  <si>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</si>
  <si>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</si>
  <si>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</si>
  <si>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</si>
  <si>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</si>
  <si>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</si>
  <si>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</si>
  <si>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</si>
  <si>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</si>
  <si>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</si>
  <si>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</si>
  <si>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</si>
  <si>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</si>
  <si>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</si>
  <si>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</si>
  <si>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</si>
  <si>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</si>
  <si>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</si>
  <si>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</si>
  <si>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</si>
  <si>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</si>
  <si>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</si>
  <si>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</si>
  <si>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</si>
  <si>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</si>
  <si>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</si>
  <si>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</si>
  <si>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</si>
  <si>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</si>
  <si>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</si>
  <si>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</si>
  <si>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</si>
  <si>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</si>
  <si>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</si>
  <si>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</si>
  <si>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</si>
  <si>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</si>
  <si>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</si>
  <si>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</si>
  <si>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</si>
  <si>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</si>
  <si>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</si>
  <si>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</si>
  <si>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</si>
  <si>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</si>
  <si>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</si>
  <si>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</si>
  <si>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</si>
  <si>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</si>
  <si>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</si>
  <si>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</si>
  <si>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</si>
  <si>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</si>
  <si>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</si>
  <si>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</si>
  <si>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</si>
  <si>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</si>
  <si>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</si>
  <si>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</si>
  <si>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</si>
  <si>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</si>
  <si>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</si>
  <si>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</si>
  <si>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</si>
  <si>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</si>
  <si>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</si>
  <si>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</si>
  <si>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</si>
  <si>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</si>
  <si>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</si>
  <si>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</si>
  <si>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</si>
  <si>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</si>
  <si>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</si>
  <si>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</si>
  <si>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</si>
  <si>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</si>
  <si>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</si>
  <si>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</si>
  <si>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</si>
  <si>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</si>
  <si>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</si>
  <si>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</si>
  <si>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</si>
  <si>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</si>
  <si>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</si>
  <si>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</si>
  <si>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</si>
  <si>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</si>
  <si>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</si>
  <si>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</si>
  <si>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</si>
  <si>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</si>
  <si>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</si>
  <si>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</si>
  <si>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</si>
  <si>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</si>
  <si>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</si>
  <si>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</si>
  <si>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</si>
  <si>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</si>
  <si>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</si>
  <si>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</si>
  <si>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</si>
  <si>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</si>
  <si>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</si>
  <si>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</si>
  <si>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</si>
  <si>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</si>
  <si>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</si>
  <si>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</si>
  <si>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</si>
  <si>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</si>
  <si>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</si>
  <si>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</si>
  <si>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</si>
  <si>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</si>
  <si>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</si>
  <si>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</si>
  <si>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</si>
  <si>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</si>
  <si>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</si>
  <si>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</si>
  <si>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</si>
  <si>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</si>
  <si>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</si>
  <si>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</si>
  <si>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</si>
  <si>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</si>
  <si>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</si>
  <si>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</si>
  <si>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</si>
  <si>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</si>
  <si>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</si>
  <si>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</si>
  <si>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</si>
  <si>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</si>
  <si>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</si>
  <si>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</si>
  <si>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</si>
  <si>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</si>
  <si>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</si>
  <si>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</si>
  <si>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</si>
  <si>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</si>
  <si>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</si>
  <si>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</si>
  <si>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</si>
  <si>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</si>
  <si>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</si>
  <si>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</si>
  <si>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</si>
  <si>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</si>
  <si>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</si>
  <si>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</si>
  <si>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</si>
  <si>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</si>
  <si>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</si>
  <si>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</si>
  <si>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</si>
  <si>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</si>
  <si>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</si>
  <si>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</si>
  <si>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</si>
  <si>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</si>
  <si>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</si>
  <si>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</si>
  <si>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</si>
  <si>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</si>
  <si>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</si>
  <si>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</si>
  <si>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</si>
  <si>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</si>
  <si>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</si>
  <si>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</si>
  <si>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</si>
  <si>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</si>
  <si>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</si>
  <si>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</si>
  <si>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</si>
  <si>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</si>
  <si>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</si>
  <si>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</si>
  <si>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</si>
  <si>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</si>
  <si>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</si>
  <si>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</si>
  <si>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</si>
  <si>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</si>
  <si>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</si>
  <si>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</si>
  <si>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</si>
  <si>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</si>
  <si>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</si>
  <si>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</si>
  <si>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</si>
  <si>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</si>
  <si>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</si>
  <si>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</si>
  <si>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</si>
  <si>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</si>
  <si>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</si>
  <si>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</si>
  <si>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</si>
  <si>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</si>
  <si>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</si>
  <si>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</si>
  <si>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</si>
  <si>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</si>
  <si>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</si>
  <si>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</si>
  <si>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</si>
  <si>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</si>
  <si>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</si>
  <si>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</si>
  <si>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</si>
  <si>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</si>
  <si>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</si>
  <si>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</si>
  <si>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</si>
  <si>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</si>
  <si>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</si>
  <si>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</si>
  <si>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</si>
  <si>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</si>
  <si>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</si>
  <si>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</si>
  <si>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</si>
  <si>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</si>
  <si>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</si>
  <si>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</si>
  <si>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</si>
  <si>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</si>
  <si>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</si>
  <si>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</si>
  <si>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</si>
  <si>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</si>
  <si>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</si>
  <si>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</si>
  <si>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</si>
  <si>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</si>
  <si>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</si>
  <si>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</si>
  <si>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</si>
  <si>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</si>
  <si>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</si>
  <si>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</si>
  <si>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</si>
  <si>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</si>
  <si>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</si>
  <si>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</si>
  <si>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</si>
  <si>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</si>
  <si>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</si>
  <si>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</si>
  <si>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</si>
  <si>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</si>
  <si>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</si>
  <si>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</si>
  <si>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</si>
  <si>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</si>
  <si>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</si>
  <si>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</si>
  <si>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</si>
  <si>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</si>
  <si>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</si>
  <si>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</si>
  <si>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</si>
  <si>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</si>
  <si>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</si>
  <si>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</si>
  <si>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</si>
  <si>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</si>
  <si>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</si>
  <si>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</si>
  <si>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</si>
  <si>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</si>
  <si>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</si>
  <si>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</si>
  <si>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</si>
  <si>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</si>
  <si>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</si>
  <si>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</si>
  <si>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</si>
  <si>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</si>
  <si>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</si>
  <si>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</si>
  <si>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</si>
  <si>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</si>
  <si>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</si>
  <si>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</si>
  <si>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</si>
  <si>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</si>
  <si>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</si>
  <si>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</si>
  <si>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</si>
  <si>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</si>
  <si>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</si>
  <si>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</si>
  <si>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</si>
  <si>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</si>
  <si>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</si>
  <si>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</si>
  <si>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</si>
  <si>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</si>
  <si>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</si>
  <si>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</si>
  <si>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</si>
  <si>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</si>
  <si>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</si>
  <si>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</si>
  <si>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</si>
  <si>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</si>
  <si>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</si>
  <si>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</si>
  <si>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</si>
  <si>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</si>
  <si>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</si>
  <si>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</si>
  <si>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</si>
  <si>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</si>
  <si>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</si>
  <si>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</si>
  <si>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</si>
  <si>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</si>
  <si>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</si>
  <si>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</si>
  <si>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</si>
  <si>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</si>
  <si>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</si>
  <si>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</si>
  <si>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</si>
  <si>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</si>
  <si>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</si>
  <si>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</si>
  <si>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</si>
  <si>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</si>
  <si>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</si>
  <si>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</si>
  <si>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</si>
  <si>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</si>
  <si>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</si>
  <si>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</si>
  <si>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</si>
  <si>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</si>
  <si>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</si>
  <si>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</si>
  <si>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</si>
  <si>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</si>
  <si>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</si>
  <si>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</si>
  <si>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</si>
  <si>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</si>
  <si>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</si>
  <si>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</si>
  <si>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</si>
  <si>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</si>
  <si>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</si>
  <si>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</si>
  <si>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</si>
  <si>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</si>
  <si>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</si>
  <si>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</si>
  <si>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</si>
  <si>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</si>
  <si>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</si>
  <si>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</si>
  <si>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</si>
  <si>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</si>
  <si>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</si>
  <si>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</si>
  <si>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</si>
  <si>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</si>
  <si>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</si>
  <si>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</si>
  <si>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</si>
  <si>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</si>
  <si>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</si>
  <si>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</si>
  <si>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</si>
  <si>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</si>
  <si>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</si>
  <si>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</si>
  <si>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</si>
  <si>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</si>
  <si>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</si>
  <si>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</si>
  <si>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</si>
  <si>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</si>
  <si>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</si>
  <si>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</si>
  <si>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</si>
  <si>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</si>
  <si>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</si>
  <si>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</si>
  <si>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</si>
  <si>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</si>
  <si>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</si>
  <si>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</si>
  <si>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</si>
  <si>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</si>
  <si>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</si>
  <si>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</si>
  <si>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</si>
  <si>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</si>
  <si>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</si>
  <si>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</si>
  <si>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</si>
  <si>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</si>
  <si>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</si>
  <si>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</si>
  <si>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</si>
  <si>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</si>
  <si>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</si>
  <si>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</si>
  <si>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</si>
  <si>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</si>
  <si>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</si>
  <si>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</si>
  <si>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</si>
  <si>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</si>
  <si>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</si>
  <si>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</si>
  <si>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</si>
  <si>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</si>
  <si>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</si>
  <si>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</si>
  <si>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</si>
  <si>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</si>
  <si>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</si>
  <si>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</si>
  <si>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</si>
  <si>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</si>
  <si>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</si>
  <si>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</si>
  <si>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</si>
  <si>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</si>
  <si>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</si>
  <si>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</si>
  <si>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</si>
  <si>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</si>
  <si>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</si>
  <si>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</si>
  <si>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</si>
  <si>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</si>
  <si>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</si>
  <si>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</si>
  <si>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</si>
  <si>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</si>
  <si>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</si>
  <si>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</si>
  <si>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</si>
  <si>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</si>
  <si>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</si>
  <si>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</si>
  <si>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</si>
  <si>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</si>
  <si>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</si>
  <si>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</si>
  <si>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</si>
  <si>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</si>
  <si>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</si>
  <si>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</si>
  <si>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</si>
  <si>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</si>
  <si>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</si>
  <si>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</si>
  <si>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</si>
  <si>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</si>
  <si>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</si>
  <si>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</si>
  <si>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</si>
  <si>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</si>
  <si>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</si>
  <si>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</si>
  <si>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</si>
  <si>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</si>
  <si>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</si>
  <si>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</si>
  <si>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</si>
  <si>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</si>
  <si>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</si>
  <si>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</si>
  <si>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</si>
  <si>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</si>
  <si>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</si>
  <si>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</si>
  <si>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</si>
  <si>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</si>
  <si>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</si>
  <si>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</si>
  <si>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</si>
  <si>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</si>
  <si>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</si>
  <si>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</si>
  <si>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</si>
  <si>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</si>
  <si>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</si>
  <si>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</si>
  <si>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</si>
  <si>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</si>
  <si>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</si>
  <si>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</si>
  <si>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</si>
  <si>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</si>
  <si>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</si>
  <si>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</si>
  <si>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</si>
  <si>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</si>
  <si>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</si>
  <si>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</si>
  <si>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</si>
  <si>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</si>
  <si>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</si>
  <si>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</si>
  <si>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</si>
  <si>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</si>
  <si>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</si>
  <si>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</si>
  <si>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</si>
  <si>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</si>
  <si>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</si>
  <si>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</si>
  <si>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</si>
  <si>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</si>
  <si>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</si>
  <si>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</si>
  <si>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</si>
  <si>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</si>
  <si>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</si>
  <si>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</si>
  <si>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</si>
  <si>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</si>
  <si>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</si>
  <si>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</si>
  <si>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</si>
  <si>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</si>
  <si>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</si>
  <si>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</si>
  <si>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</si>
  <si>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</si>
  <si>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</si>
  <si>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</si>
  <si>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</si>
  <si>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</si>
  <si>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</si>
  <si>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</si>
  <si>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</si>
  <si>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</si>
  <si>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</si>
  <si>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</si>
  <si>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</si>
  <si>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</si>
  <si>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</si>
  <si>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</si>
  <si>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</si>
  <si>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</si>
  <si>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</si>
  <si>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</si>
  <si>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</si>
  <si>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</si>
  <si>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</si>
  <si>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</si>
  <si>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</si>
  <si>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</si>
  <si>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</si>
  <si>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</si>
  <si>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</si>
  <si>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</si>
  <si>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</si>
  <si>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</si>
  <si>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</si>
  <si>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</si>
  <si>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</si>
  <si>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</si>
  <si>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</si>
  <si>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</si>
  <si>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</si>
  <si>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</si>
  <si>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</si>
  <si>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</si>
  <si>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</si>
  <si>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</si>
  <si>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</si>
  <si>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</si>
  <si>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</si>
  <si>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</si>
  <si>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</si>
  <si>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</si>
  <si>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</si>
  <si>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</si>
  <si>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</si>
  <si>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</si>
  <si>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</si>
  <si>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</si>
  <si>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</si>
  <si>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</si>
  <si>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</si>
  <si>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</si>
  <si>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</si>
  <si>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</si>
  <si>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</si>
  <si>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</si>
  <si>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</si>
  <si>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</si>
  <si>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</si>
  <si>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</si>
  <si>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</si>
  <si>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</si>
  <si>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</si>
  <si>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</si>
  <si>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</si>
  <si>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</si>
  <si>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</si>
  <si>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</si>
  <si>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</si>
  <si>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</si>
  <si>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</si>
  <si>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</si>
  <si>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</si>
  <si>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</si>
  <si>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</si>
  <si>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</si>
  <si>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</si>
  <si>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</si>
  <si>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</si>
  <si>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</si>
  <si>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</si>
  <si>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</si>
  <si>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</si>
  <si>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</si>
  <si>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</si>
  <si>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</si>
  <si>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</si>
  <si>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</si>
  <si>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</si>
  <si>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</si>
  <si>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</si>
  <si>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</si>
  <si>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</si>
  <si>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</si>
  <si>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</si>
  <si>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</si>
  <si>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</si>
  <si>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</si>
  <si>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</si>
  <si>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</si>
  <si>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</si>
  <si>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</si>
  <si>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</si>
  <si>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</si>
  <si>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</si>
  <si>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</si>
  <si>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</si>
  <si>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</si>
  <si>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</si>
  <si>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</si>
  <si>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</si>
  <si>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</si>
  <si>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</si>
  <si>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</si>
  <si>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</si>
  <si>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</si>
  <si>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</si>
  <si>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</si>
  <si>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</si>
  <si>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</si>
  <si>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</si>
  <si>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</si>
  <si>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</si>
  <si>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</si>
  <si>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</si>
  <si>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</si>
  <si>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</si>
  <si>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</si>
  <si>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</si>
  <si>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</si>
  <si>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</si>
  <si>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</si>
  <si>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</si>
  <si>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</si>
  <si>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</si>
  <si>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</si>
  <si>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</si>
  <si>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</si>
  <si>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</si>
  <si>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</si>
  <si>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</si>
  <si>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</si>
  <si>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</si>
  <si>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</si>
  <si>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</si>
  <si>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</si>
  <si>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</si>
  <si>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</si>
  <si>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</si>
  <si>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</si>
  <si>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</si>
  <si>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</si>
  <si>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</si>
  <si>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</si>
  <si>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</si>
  <si>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</si>
  <si>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</si>
  <si>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</si>
  <si>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</si>
  <si>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</si>
  <si>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</si>
  <si>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</si>
  <si>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</si>
  <si>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</si>
  <si>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</si>
  <si>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</si>
  <si>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</si>
  <si>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</si>
  <si>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</si>
  <si>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</si>
  <si>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</si>
  <si>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</si>
  <si>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</si>
  <si>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</si>
  <si>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</si>
  <si>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</si>
  <si>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</si>
  <si>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</si>
  <si>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</si>
  <si>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</si>
  <si>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</si>
  <si>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</si>
  <si>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</si>
  <si>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</si>
  <si>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</si>
  <si>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</si>
  <si>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</si>
  <si>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</si>
  <si>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</si>
  <si>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</si>
  <si>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</si>
  <si>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</si>
  <si>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</si>
  <si>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</si>
  <si>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</si>
  <si>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</si>
  <si>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</si>
  <si>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</si>
  <si>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</si>
  <si>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</si>
  <si>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</si>
  <si>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</si>
  <si>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</si>
  <si>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</si>
  <si>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</si>
  <si>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</si>
  <si>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</si>
  <si>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</si>
  <si>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</si>
  <si>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</si>
  <si>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</si>
  <si>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</si>
  <si>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</si>
  <si>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</si>
  <si>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</si>
  <si>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</si>
  <si>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</si>
  <si>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</si>
  <si>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</si>
  <si>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</si>
  <si>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</si>
  <si>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</si>
  <si>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</si>
  <si>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</si>
  <si>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</si>
  <si>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</si>
  <si>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</si>
  <si>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</si>
  <si>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</si>
  <si>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</si>
  <si>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</si>
  <si>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</si>
  <si>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</si>
  <si>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</si>
  <si>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</si>
  <si>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</si>
  <si>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</si>
  <si>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</si>
  <si>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</si>
  <si>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</si>
  <si>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</si>
  <si>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</si>
  <si>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</si>
  <si>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</si>
  <si>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</si>
  <si>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</si>
  <si>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</si>
  <si>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</si>
  <si>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</si>
  <si>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</si>
  <si>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</si>
  <si>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</si>
  <si>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</si>
  <si>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</si>
  <si>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</si>
  <si>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</si>
  <si>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</si>
  <si>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</si>
  <si>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</si>
  <si>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</si>
  <si>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</si>
  <si>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</si>
  <si>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</si>
  <si>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</si>
  <si>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</si>
  <si>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</si>
  <si>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</si>
  <si>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</si>
  <si>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</si>
  <si>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</si>
  <si>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</si>
  <si>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</si>
  <si>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</si>
  <si>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</si>
  <si>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</si>
  <si>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</si>
  <si>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</si>
  <si>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</si>
  <si>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</si>
  <si>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</si>
  <si>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</si>
  <si>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</si>
  <si>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</si>
  <si>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</si>
  <si>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</si>
  <si>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</si>
  <si>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</si>
  <si>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</si>
  <si>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</si>
  <si>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</si>
  <si>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</si>
  <si>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</si>
  <si>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</si>
  <si>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</si>
  <si>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</si>
  <si>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</si>
  <si>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</si>
  <si>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</si>
  <si>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</si>
  <si>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</si>
  <si>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</si>
  <si>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</si>
  <si>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</si>
  <si>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</si>
  <si>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</si>
  <si>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</si>
  <si>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</si>
  <si>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</si>
  <si>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</si>
  <si>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</si>
  <si>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</si>
  <si>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</si>
  <si>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</si>
  <si>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</si>
  <si>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</si>
  <si>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</si>
  <si>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</si>
  <si>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</si>
  <si>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</si>
  <si>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</si>
  <si>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</si>
  <si>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</si>
  <si>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</si>
  <si>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</si>
  <si>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</si>
  <si>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</si>
  <si>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</si>
  <si>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</si>
  <si>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</si>
  <si>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</si>
  <si>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</si>
  <si>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</si>
  <si>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</si>
  <si>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</si>
  <si>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</si>
  <si>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</si>
  <si>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</si>
  <si>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</si>
  <si>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</si>
  <si>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</si>
  <si>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</si>
  <si>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</si>
  <si>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</si>
  <si>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</si>
  <si>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</si>
  <si>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</si>
  <si>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</si>
  <si>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</si>
  <si>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</si>
  <si>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</si>
  <si>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</si>
  <si>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</si>
  <si>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</si>
  <si>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</si>
  <si>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</si>
  <si>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</si>
  <si>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</si>
  <si>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</si>
  <si>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</si>
  <si>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</si>
  <si>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</si>
  <si>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</si>
  <si>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</si>
  <si>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</si>
  <si>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</si>
  <si>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</si>
  <si>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</si>
  <si>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</si>
  <si>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</si>
  <si>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</si>
  <si>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</si>
  <si>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</si>
  <si>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</si>
  <si>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</si>
  <si>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</si>
  <si>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</si>
  <si>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</si>
  <si>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</si>
  <si>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</si>
  <si>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</si>
  <si>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</si>
  <si>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</si>
  <si>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</si>
  <si>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</si>
  <si>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</si>
  <si>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</si>
  <si>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</si>
  <si>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</si>
  <si>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</si>
  <si>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</si>
  <si>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</si>
  <si>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</si>
  <si>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</si>
  <si>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</si>
  <si>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</si>
  <si>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</si>
  <si>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</si>
  <si>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</si>
  <si>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</si>
  <si>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</si>
  <si>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</si>
  <si>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</si>
  <si>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</si>
  <si>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</si>
  <si>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</si>
  <si>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</si>
  <si>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</si>
  <si>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</si>
  <si>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</si>
  <si>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</si>
  <si>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</si>
  <si>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</si>
  <si>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</si>
  <si>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</si>
  <si>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</si>
  <si>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</si>
  <si>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</si>
  <si>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</si>
  <si>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</si>
  <si>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</si>
  <si>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</si>
  <si>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</si>
  <si>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</si>
  <si>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</si>
  <si>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</si>
  <si>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</si>
  <si>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</si>
  <si>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</si>
  <si>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</si>
  <si>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</si>
  <si>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</si>
  <si>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</si>
  <si>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</si>
  <si>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</si>
  <si>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</si>
  <si>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</si>
  <si>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</si>
  <si>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</si>
  <si>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</si>
  <si>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</si>
  <si>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</si>
  <si>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</si>
  <si>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</si>
  <si>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</si>
  <si>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</si>
  <si>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</si>
  <si>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</si>
  <si>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</si>
  <si>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</si>
  <si>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</si>
  <si>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</si>
  <si>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</si>
  <si>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</si>
  <si>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</si>
  <si>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</si>
  <si>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</si>
  <si>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</si>
  <si>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</si>
  <si>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</si>
  <si>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</si>
  <si>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</si>
  <si>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</si>
  <si>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</si>
  <si>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</si>
  <si>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</si>
  <si>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</si>
  <si>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</si>
  <si>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</si>
  <si>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</si>
  <si>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</si>
  <si>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</si>
  <si>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</si>
  <si>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</si>
  <si>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</si>
  <si>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</si>
  <si>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</si>
  <si>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</si>
  <si>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</si>
  <si>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</si>
  <si>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</si>
  <si>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</si>
  <si>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</si>
  <si>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</si>
  <si>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</si>
  <si>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</si>
  <si>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</si>
  <si>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</si>
  <si>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</si>
  <si>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</si>
  <si>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</si>
  <si>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</si>
  <si>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</si>
  <si>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</si>
  <si>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</si>
  <si>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</si>
  <si>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</si>
  <si>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</si>
  <si>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</si>
  <si>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</si>
  <si>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</si>
  <si>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</si>
  <si>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</si>
  <si>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</si>
  <si>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</si>
  <si>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</si>
  <si>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</si>
  <si>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</si>
  <si>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</si>
  <si>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</si>
  <si>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</si>
  <si>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</si>
  <si>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</si>
  <si>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</si>
  <si>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</si>
  <si>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</si>
  <si>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</si>
  <si>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</si>
  <si>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</si>
  <si>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</si>
  <si>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</si>
  <si>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</si>
  <si>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</si>
  <si>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</si>
  <si>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</si>
  <si>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</si>
  <si>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</si>
  <si>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</si>
  <si>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</si>
  <si>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</si>
  <si>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</si>
  <si>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</si>
  <si>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</si>
  <si>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</si>
  <si>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</si>
  <si>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</si>
  <si>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</si>
  <si>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</si>
  <si>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</si>
  <si>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</si>
  <si>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</si>
  <si>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</si>
  <si>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</si>
  <si>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</si>
  <si>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</si>
  <si>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</si>
  <si>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</si>
  <si>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</si>
  <si>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</si>
  <si>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</si>
  <si>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</si>
  <si>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</si>
  <si>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</si>
  <si>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</si>
  <si>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</si>
  <si>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</si>
  <si>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</si>
  <si>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</si>
  <si>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</si>
  <si>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</si>
  <si>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</si>
  <si>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</si>
  <si>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</si>
  <si>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</si>
  <si>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</si>
  <si>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</si>
  <si>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</si>
  <si>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</si>
  <si>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</si>
  <si>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</si>
  <si>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</si>
  <si>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</si>
  <si>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</si>
  <si>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</si>
  <si>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</si>
  <si>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</si>
  <si>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</si>
  <si>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</si>
  <si>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</si>
  <si>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</si>
  <si>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</si>
  <si>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</si>
  <si>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</si>
  <si>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</si>
  <si>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</si>
  <si>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</si>
  <si>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</si>
  <si>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</si>
  <si>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</si>
  <si>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</si>
  <si>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</si>
  <si>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</si>
  <si>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</si>
  <si>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</si>
  <si>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</si>
  <si>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</si>
  <si>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</si>
  <si>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</si>
  <si>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</si>
  <si>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</si>
  <si>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</si>
  <si>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</si>
  <si>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</si>
  <si>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</si>
  <si>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</si>
  <si>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</si>
  <si>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</si>
  <si>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</si>
  <si>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</si>
  <si>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</si>
  <si>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</si>
  <si>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</si>
  <si>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</si>
  <si>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</si>
  <si>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</si>
  <si>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</si>
  <si>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</si>
  <si>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</si>
  <si>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</si>
  <si>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</si>
  <si>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</si>
  <si>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</si>
  <si>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</si>
  <si>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</si>
  <si>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</si>
  <si>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</si>
  <si>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</si>
  <si>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</si>
  <si>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</si>
  <si>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</si>
  <si>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</si>
  <si>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</si>
  <si>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</si>
  <si>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</si>
  <si>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</si>
  <si>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</si>
  <si>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</si>
  <si>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</si>
  <si>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</si>
  <si>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</si>
  <si>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</si>
  <si>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</si>
  <si>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</si>
  <si>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</si>
  <si>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</si>
  <si>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</si>
  <si>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</si>
  <si>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</si>
  <si>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</si>
  <si>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</si>
  <si>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</si>
  <si>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</si>
  <si>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</si>
  <si>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</si>
  <si>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</si>
  <si>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</si>
  <si>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</si>
  <si>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</si>
  <si>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</si>
  <si>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</si>
  <si>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</si>
  <si>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</si>
  <si>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</si>
  <si>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</si>
  <si>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</si>
  <si>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</si>
  <si>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</si>
  <si>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</si>
  <si>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</si>
  <si>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</si>
  <si>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</si>
  <si>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</si>
  <si>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</si>
  <si>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</si>
  <si>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</si>
  <si>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</si>
  <si>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</si>
  <si>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</si>
  <si>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</si>
  <si>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</si>
  <si>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</si>
  <si>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</si>
  <si>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</si>
  <si>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</si>
  <si>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</si>
  <si>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</si>
  <si>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</si>
  <si>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</si>
  <si>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</si>
  <si>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</si>
  <si>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</si>
  <si>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</si>
  <si>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</si>
  <si>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</si>
  <si>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</si>
  <si>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</si>
  <si>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</si>
  <si>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</si>
  <si>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</si>
  <si>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</si>
  <si>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</si>
  <si>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</si>
  <si>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</si>
  <si>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</si>
  <si>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</si>
  <si>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</si>
  <si>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</si>
  <si>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</si>
  <si>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</si>
  <si>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</si>
  <si>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</si>
  <si>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</si>
  <si>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</si>
  <si>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</si>
  <si>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</si>
  <si>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</si>
  <si>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</si>
  <si>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</si>
  <si>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</si>
  <si>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</si>
  <si>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</si>
  <si>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</si>
  <si>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</si>
  <si>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</si>
  <si>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</si>
  <si>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</si>
  <si>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</si>
  <si>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</si>
  <si>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</si>
  <si>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</si>
  <si>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</si>
  <si>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</si>
  <si>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</si>
  <si>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</si>
  <si>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</si>
  <si>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</si>
  <si>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</si>
  <si>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</si>
  <si>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</si>
  <si>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</si>
  <si>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</si>
  <si>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</si>
  <si>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</si>
  <si>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</si>
  <si>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</si>
  <si>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</si>
  <si>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</si>
  <si>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</si>
  <si>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</si>
  <si>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</si>
  <si>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</si>
  <si>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</si>
  <si>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</si>
  <si>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</si>
  <si>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</si>
  <si>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</si>
  <si>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</si>
  <si>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</si>
  <si>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</si>
  <si>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</si>
  <si>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</si>
  <si>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</si>
  <si>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</si>
  <si>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</si>
  <si>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</si>
  <si>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</si>
  <si>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</si>
  <si>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</si>
  <si>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</si>
  <si>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</si>
  <si>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</si>
  <si>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</si>
  <si>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</si>
  <si>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</si>
  <si>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</si>
  <si>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</si>
  <si>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</si>
  <si>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</si>
  <si>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</si>
  <si>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</si>
  <si>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</si>
  <si>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</si>
  <si>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</si>
  <si>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</si>
  <si>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</si>
  <si>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</si>
  <si>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</si>
  <si>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</si>
  <si>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</si>
  <si>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</si>
  <si>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</si>
  <si>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</si>
  <si>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</si>
  <si>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</si>
  <si>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</si>
  <si>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</si>
  <si>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</si>
  <si>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</si>
  <si>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</si>
  <si>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</si>
  <si>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</si>
  <si>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</si>
  <si>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</si>
  <si>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</si>
  <si>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</si>
  <si>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</si>
  <si>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</si>
  <si>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</si>
  <si>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</si>
  <si>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</si>
  <si>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</si>
  <si>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</si>
  <si>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</si>
  <si>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</si>
  <si>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</si>
  <si>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</si>
  <si>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</si>
  <si>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</si>
  <si>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</si>
  <si>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</si>
  <si>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</si>
  <si>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</si>
  <si>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</si>
  <si>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</si>
  <si>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</si>
  <si>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</si>
  <si>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</si>
  <si>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</si>
  <si>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</si>
  <si>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</si>
  <si>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</si>
  <si>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</si>
  <si>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</si>
  <si>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</si>
  <si>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</si>
  <si>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</si>
  <si>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</si>
  <si>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</si>
  <si>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</si>
  <si>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</si>
  <si>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</si>
  <si>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</si>
  <si>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</si>
  <si>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</si>
  <si>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</si>
  <si>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</si>
  <si>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</si>
  <si>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</si>
  <si>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</si>
  <si>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</si>
  <si>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</si>
  <si>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</si>
  <si>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</si>
  <si>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</si>
  <si>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</si>
  <si>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</si>
  <si>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</si>
  <si>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</si>
  <si>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</si>
  <si>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</si>
  <si>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</si>
  <si>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</si>
  <si>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</si>
  <si>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</si>
  <si>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</si>
  <si>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</si>
  <si>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</si>
  <si>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</si>
  <si>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</si>
  <si>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</si>
  <si>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</si>
  <si>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</si>
  <si>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</si>
  <si>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</si>
  <si>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</si>
  <si>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</si>
  <si>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</si>
  <si>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</si>
  <si>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</si>
  <si>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</si>
  <si>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</si>
  <si>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</si>
  <si>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</si>
  <si>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</si>
  <si>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</si>
  <si>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</si>
  <si>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</si>
  <si>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</si>
  <si>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</si>
  <si>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</si>
  <si>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</si>
  <si>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</si>
  <si>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</si>
  <si>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</si>
  <si>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</si>
  <si>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</si>
  <si>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</si>
  <si>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</si>
  <si>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</si>
  <si>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</si>
  <si>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</si>
  <si>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</si>
  <si>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</si>
  <si>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</si>
  <si>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</si>
  <si>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</si>
  <si>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</si>
  <si>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</si>
  <si>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</si>
  <si>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</si>
  <si>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</si>
  <si>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</si>
  <si>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</si>
  <si>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</si>
  <si>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</si>
  <si>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</si>
  <si>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</si>
  <si>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</si>
  <si>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</si>
  <si>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</si>
  <si>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</si>
  <si>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</si>
  <si>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</si>
  <si>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</si>
  <si>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</si>
  <si>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</si>
  <si>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</si>
  <si>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</si>
  <si>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</si>
  <si>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</si>
  <si>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</si>
  <si>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</si>
  <si>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</si>
  <si>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</si>
  <si>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</si>
  <si>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</si>
  <si>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</si>
  <si>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</si>
  <si>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</si>
  <si>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</si>
  <si>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</si>
  <si>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</si>
  <si>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</si>
  <si>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</si>
  <si>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</si>
  <si>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</si>
  <si>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</si>
  <si>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</si>
  <si>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</si>
  <si>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</si>
  <si>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</si>
  <si>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</si>
  <si>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</si>
  <si>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</si>
  <si>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</si>
  <si>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</si>
  <si>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</si>
  <si>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</si>
  <si>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</si>
  <si>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</si>
  <si>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</si>
  <si>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</si>
  <si>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</si>
  <si>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</si>
  <si>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</si>
  <si>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</si>
  <si>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</si>
  <si>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</si>
  <si>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</si>
  <si>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</si>
  <si>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</si>
  <si>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</si>
  <si>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</si>
  <si>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</si>
  <si>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</si>
  <si>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</si>
  <si>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</si>
  <si>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</si>
  <si>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</si>
  <si>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</si>
  <si>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</si>
  <si>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</si>
  <si>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</si>
  <si>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</si>
  <si>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</si>
  <si>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</si>
  <si>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</si>
  <si>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</si>
  <si>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</si>
  <si>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</si>
  <si>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</si>
  <si>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</si>
  <si>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</si>
  <si>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</si>
  <si>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</si>
  <si>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</si>
  <si>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</si>
  <si>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</si>
  <si>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</si>
  <si>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</si>
  <si>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</si>
  <si>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</si>
  <si>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</si>
  <si>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</si>
  <si>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</si>
  <si>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</si>
  <si>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</si>
  <si>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</si>
  <si>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</si>
  <si>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</si>
  <si>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</si>
  <si>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</si>
  <si>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</si>
  <si>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</si>
  <si>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</si>
  <si>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</si>
  <si>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</si>
  <si>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</si>
  <si>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</si>
  <si>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</si>
  <si>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</si>
  <si>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</si>
  <si>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</si>
  <si>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</si>
  <si>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</si>
  <si>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</si>
  <si>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</si>
  <si>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</si>
  <si>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</si>
  <si>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</si>
  <si>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</si>
  <si>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</si>
  <si>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</si>
  <si>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</si>
  <si>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</si>
  <si>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</si>
  <si>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</si>
  <si>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</si>
  <si>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</si>
  <si>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</si>
  <si>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</si>
  <si>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</si>
  <si>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</si>
  <si>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</si>
  <si>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</si>
  <si>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</si>
  <si>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</si>
  <si>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</si>
  <si>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</si>
  <si>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</si>
  <si>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</si>
  <si>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</si>
  <si>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</si>
  <si>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</si>
  <si>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</si>
  <si>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</si>
  <si>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</si>
  <si>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</si>
  <si>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</si>
  <si>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</si>
  <si>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</si>
  <si>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</si>
  <si>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</si>
  <si>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</si>
  <si>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</si>
  <si>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</si>
  <si>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</si>
  <si>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</si>
  <si>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</si>
  <si>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</si>
  <si>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</si>
  <si>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</si>
  <si>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</si>
  <si>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</si>
  <si>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</si>
  <si>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</si>
  <si>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</si>
  <si>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</si>
  <si>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</si>
  <si>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</si>
  <si>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</si>
  <si>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</si>
  <si>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</si>
  <si>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</si>
  <si>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</si>
  <si>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</si>
  <si>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</si>
  <si>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</si>
  <si>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</si>
  <si>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</si>
  <si>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</si>
  <si>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</si>
  <si>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</si>
  <si>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</si>
  <si>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</si>
  <si>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</si>
  <si>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</si>
  <si>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</si>
  <si>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</si>
  <si>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</si>
  <si>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</si>
  <si>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</si>
  <si>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</si>
  <si>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</si>
  <si>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</si>
  <si>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</si>
  <si>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</si>
  <si>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</si>
  <si>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</si>
  <si>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</si>
  <si>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</si>
  <si>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</si>
  <si>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</si>
  <si>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</si>
  <si>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</si>
  <si>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</si>
  <si>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</si>
  <si>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</si>
  <si>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</si>
  <si>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</si>
  <si>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</si>
  <si>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</si>
  <si>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</si>
  <si>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</si>
  <si>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</si>
  <si>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</si>
  <si>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</si>
  <si>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</si>
  <si>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</si>
  <si>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</si>
  <si>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</si>
  <si>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</si>
  <si>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</si>
  <si>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</si>
  <si>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</si>
  <si>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</si>
  <si>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</si>
  <si>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</si>
  <si>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</si>
  <si>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</si>
  <si>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</si>
  <si>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</si>
  <si>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</si>
  <si>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</si>
  <si>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</si>
  <si>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</si>
  <si>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</si>
  <si>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</si>
  <si>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</si>
  <si>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</si>
  <si>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</si>
  <si>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</si>
  <si>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</si>
  <si>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</si>
  <si>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</si>
  <si>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</si>
  <si>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</si>
  <si>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</si>
  <si>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</si>
  <si>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</si>
  <si>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</si>
  <si>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</si>
  <si>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</si>
  <si>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</si>
  <si>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</si>
  <si>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</si>
  <si>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</si>
  <si>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</si>
  <si>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</si>
  <si>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</si>
  <si>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</si>
  <si>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</si>
  <si>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</si>
  <si>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</si>
  <si>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</si>
  <si>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</si>
  <si>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</si>
  <si>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</si>
  <si>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</si>
  <si>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</si>
  <si>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</si>
  <si>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</si>
  <si>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</si>
  <si>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</si>
  <si>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</si>
  <si>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</si>
  <si>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</si>
  <si>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</si>
  <si>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</si>
  <si>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</si>
  <si>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</si>
  <si>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</si>
  <si>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</si>
  <si>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</si>
  <si>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</si>
  <si>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</si>
  <si>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</si>
  <si>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</si>
  <si>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</si>
  <si>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</si>
  <si>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</si>
  <si>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</si>
  <si>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</si>
  <si>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</si>
  <si>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</si>
  <si>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</si>
  <si>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</si>
  <si>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</si>
  <si>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</si>
  <si>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</si>
  <si>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</si>
  <si>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</si>
  <si>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</si>
  <si>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</si>
  <si>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</si>
  <si>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</si>
  <si>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</si>
  <si>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</si>
  <si>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</si>
  <si>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</si>
  <si>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</si>
  <si>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</si>
  <si>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</si>
  <si>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</si>
  <si>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</si>
  <si>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</si>
  <si>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</si>
  <si>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</si>
  <si>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</si>
  <si>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</si>
  <si>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</si>
  <si>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</si>
  <si>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</si>
  <si>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</si>
  <si>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</si>
  <si>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</si>
  <si>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</si>
  <si>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</si>
  <si>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</si>
  <si>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</si>
  <si>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</si>
  <si>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</si>
  <si>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</si>
  <si>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</si>
  <si>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</si>
  <si>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</si>
  <si>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</si>
  <si>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</si>
  <si>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</si>
  <si>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</si>
  <si>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</si>
  <si>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</si>
  <si>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</si>
  <si>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</si>
  <si>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</si>
  <si>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</si>
  <si>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</si>
  <si>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</si>
  <si>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</si>
  <si>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</si>
  <si>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</si>
  <si>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</si>
  <si>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</si>
  <si>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</si>
  <si>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</si>
  <si>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</si>
  <si>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</si>
  <si>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</si>
  <si>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</si>
  <si>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</si>
  <si>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</si>
  <si>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</si>
  <si>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</si>
  <si>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</si>
  <si>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</si>
  <si>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</si>
  <si>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</si>
  <si>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</si>
  <si>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</si>
  <si>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</si>
  <si>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</si>
  <si>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</si>
  <si>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</si>
  <si>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</si>
  <si>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</si>
  <si>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</si>
  <si>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</si>
  <si>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</si>
  <si>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</si>
  <si>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</si>
  <si>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</si>
  <si>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</si>
  <si>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</si>
  <si>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</si>
  <si>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</si>
  <si>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</si>
  <si>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</si>
  <si>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</si>
  <si>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</si>
  <si>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</si>
  <si>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</si>
  <si>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</si>
  <si>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</si>
  <si>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</si>
  <si>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</si>
  <si>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</si>
  <si>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</si>
  <si>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</si>
  <si>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</si>
  <si>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</si>
  <si>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</si>
  <si>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</si>
  <si>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</si>
  <si>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</si>
  <si>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</si>
  <si>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</si>
  <si>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</si>
  <si>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</si>
  <si>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</si>
  <si>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</si>
  <si>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</si>
  <si>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</si>
  <si>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</si>
  <si>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</si>
  <si>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</si>
  <si>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</si>
  <si>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</si>
  <si>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</si>
  <si>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</si>
  <si>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</si>
  <si>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</si>
  <si>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</si>
  <si>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</si>
  <si>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</si>
  <si>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</si>
  <si>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</si>
  <si>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</si>
  <si>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</si>
  <si>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</si>
  <si>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</si>
  <si>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</si>
  <si>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</si>
  <si>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</si>
  <si>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</si>
  <si>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</si>
  <si>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</si>
  <si>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</si>
  <si>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</si>
  <si>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</si>
  <si>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</si>
  <si>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</si>
  <si>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</si>
  <si>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</si>
  <si>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</si>
  <si>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</si>
  <si>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</si>
  <si>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</si>
  <si>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</si>
  <si>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</si>
  <si>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</si>
  <si>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</si>
  <si>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</si>
  <si>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</si>
  <si>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</si>
  <si>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</si>
  <si>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</si>
  <si>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</si>
  <si>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</si>
  <si>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</si>
  <si>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</si>
  <si>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</si>
  <si>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</si>
  <si>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</si>
  <si>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</si>
  <si>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</si>
  <si>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</si>
  <si>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</si>
  <si>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</si>
  <si>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</si>
  <si>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</si>
  <si>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</si>
  <si>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</si>
  <si>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</si>
  <si>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</si>
  <si>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</si>
  <si>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</si>
  <si>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</si>
  <si>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</si>
  <si>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</si>
  <si>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</si>
  <si>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</si>
  <si>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</si>
  <si>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</si>
  <si>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</si>
  <si>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</si>
  <si>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</si>
  <si>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</si>
  <si>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</si>
  <si>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</si>
  <si>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</si>
  <si>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</si>
  <si>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</si>
  <si>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</si>
  <si>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</si>
  <si>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</si>
  <si>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</si>
  <si>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</si>
  <si>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</si>
  <si>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</si>
  <si>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</si>
  <si>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</si>
  <si>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</si>
  <si>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</si>
  <si>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</si>
  <si>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</si>
  <si>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</si>
  <si>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</si>
  <si>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</si>
  <si>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</si>
  <si>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</si>
  <si>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</si>
  <si>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</si>
  <si>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</si>
  <si>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</si>
  <si>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</si>
  <si>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</si>
  <si>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</si>
  <si>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</si>
  <si>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</si>
  <si>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</si>
  <si>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</si>
  <si>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</si>
  <si>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</si>
  <si>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</si>
  <si>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</si>
  <si>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</si>
  <si>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</si>
  <si>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</si>
  <si>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</si>
  <si>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</si>
  <si>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</si>
  <si>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</si>
  <si>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</si>
  <si>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</si>
  <si>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</si>
  <si>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</si>
  <si>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</si>
  <si>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</si>
  <si>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</si>
  <si>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</si>
  <si>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</si>
  <si>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</si>
  <si>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</si>
  <si>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</si>
  <si>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</si>
  <si>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</si>
  <si>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</si>
  <si>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</si>
  <si>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</si>
  <si>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</si>
  <si>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</si>
  <si>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</si>
  <si>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</si>
  <si>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</si>
  <si>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</si>
  <si>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</si>
  <si>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</si>
  <si>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</si>
  <si>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</si>
  <si>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</si>
  <si>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</si>
  <si>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</si>
  <si>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</si>
  <si>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</si>
  <si>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</si>
  <si>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</si>
  <si>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</si>
  <si>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</si>
  <si>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</si>
  <si>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</si>
  <si>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</si>
  <si>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</si>
  <si>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</si>
  <si>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</si>
  <si>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</si>
  <si>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</si>
  <si>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</si>
  <si>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</si>
  <si>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</si>
  <si>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</si>
  <si>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</si>
  <si>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</si>
  <si>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</si>
  <si>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</si>
  <si>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</si>
  <si>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</si>
  <si>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</si>
  <si>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</si>
  <si>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</si>
  <si>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</si>
  <si>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</si>
  <si>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</si>
  <si>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</si>
  <si>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</si>
  <si>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</si>
  <si>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</si>
  <si>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</si>
  <si>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</si>
  <si>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</si>
  <si>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</si>
  <si>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</si>
  <si>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</si>
  <si>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</si>
  <si>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</si>
  <si>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</si>
  <si>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</si>
  <si>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</si>
  <si>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</si>
  <si>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</si>
  <si>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</si>
  <si>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</si>
  <si>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</si>
  <si>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</si>
  <si>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</si>
  <si>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</si>
  <si>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</si>
  <si>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</si>
  <si>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</si>
  <si>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</si>
  <si>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</si>
  <si>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</si>
  <si>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</si>
  <si>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</si>
  <si>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</si>
  <si>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</si>
  <si>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</si>
  <si>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</si>
  <si>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</si>
  <si>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</si>
  <si>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</si>
  <si>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</si>
  <si>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</si>
  <si>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</si>
  <si>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</si>
  <si>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</si>
  <si>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</si>
  <si>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</si>
  <si>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</si>
  <si>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</si>
  <si>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</si>
  <si>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</si>
  <si>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</si>
  <si>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</si>
  <si>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</si>
  <si>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</si>
  <si>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</si>
  <si>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</si>
  <si>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</si>
  <si>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</si>
  <si>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</si>
  <si>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</si>
  <si>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</si>
  <si>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</si>
  <si>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</si>
  <si>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</si>
  <si>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</si>
  <si>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</si>
  <si>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</si>
  <si>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</si>
  <si>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</si>
  <si>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</si>
  <si>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</si>
  <si>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</si>
  <si>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</si>
  <si>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</si>
  <si>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</si>
  <si>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</si>
  <si>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</si>
  <si>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</si>
  <si>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</si>
  <si>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</si>
  <si>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</si>
  <si>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</si>
  <si>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</si>
  <si>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</si>
  <si>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</si>
  <si>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</si>
  <si>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</si>
  <si>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</si>
  <si>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</si>
  <si>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</si>
  <si>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</si>
  <si>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</si>
  <si>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</si>
  <si>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</si>
  <si>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</si>
  <si>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</si>
  <si>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</si>
  <si>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</si>
  <si>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</si>
  <si>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</si>
  <si>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</si>
  <si>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</si>
  <si>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</si>
  <si>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</si>
  <si>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</si>
  <si>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</si>
  <si>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</si>
  <si>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</si>
  <si>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</si>
  <si>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</si>
  <si>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</si>
  <si>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</si>
  <si>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</si>
  <si>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</si>
  <si>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</si>
  <si>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</si>
  <si>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</si>
  <si>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</si>
  <si>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</si>
  <si>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</si>
  <si>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</si>
  <si>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</si>
  <si>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</si>
  <si>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</si>
  <si>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</si>
  <si>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</si>
  <si>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</si>
  <si>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</si>
  <si>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</si>
  <si>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</si>
  <si>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</si>
  <si>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</si>
  <si>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</si>
  <si>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</si>
  <si>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</si>
  <si>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</si>
  <si>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</si>
  <si>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</si>
  <si>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</si>
  <si>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</si>
  <si>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</si>
  <si>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</si>
  <si>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</si>
  <si>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</si>
  <si>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</si>
  <si>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</si>
  <si>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</si>
  <si>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</si>
  <si>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</si>
  <si>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</si>
  <si>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</si>
  <si>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</si>
  <si>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</si>
  <si>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</si>
  <si>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</si>
  <si>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</si>
  <si>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</si>
  <si>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</si>
  <si>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</si>
  <si>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</si>
  <si>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</si>
  <si>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</si>
  <si>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</si>
  <si>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</si>
  <si>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</si>
  <si>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</si>
  <si>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</si>
  <si>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</si>
  <si>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</si>
  <si>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</si>
  <si>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</si>
  <si>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</si>
  <si>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</si>
  <si>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</si>
  <si>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</si>
  <si>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</si>
  <si>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</si>
  <si>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</si>
  <si>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</si>
  <si>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</si>
  <si>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</si>
  <si>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</si>
  <si>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</si>
  <si>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</si>
  <si>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</si>
  <si>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</si>
  <si>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</si>
  <si>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</si>
  <si>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</si>
  <si>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</si>
  <si>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</si>
  <si>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</si>
  <si>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</si>
  <si>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</si>
  <si>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</si>
  <si>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</si>
  <si>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</si>
  <si>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</si>
  <si>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</si>
  <si>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</si>
  <si>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</si>
  <si>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</si>
  <si>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</si>
  <si>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</si>
  <si>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</si>
  <si>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</si>
  <si>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</si>
  <si>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</si>
  <si>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</si>
  <si>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</si>
  <si>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</si>
  <si>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</si>
  <si>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</si>
  <si>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</si>
  <si>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</si>
  <si>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</si>
  <si>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</si>
  <si>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</si>
  <si>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</si>
  <si>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</si>
  <si>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</si>
  <si>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</si>
  <si>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</si>
  <si>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</si>
  <si>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</si>
  <si>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</si>
  <si>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</si>
  <si>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</si>
  <si>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</si>
  <si>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</si>
  <si>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</si>
  <si>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</si>
  <si>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</si>
  <si>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</si>
  <si>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</si>
  <si>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</si>
  <si>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</si>
  <si>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</si>
  <si>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</si>
  <si>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</si>
  <si>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</si>
  <si>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</si>
  <si>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</si>
  <si>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</si>
  <si>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</si>
  <si>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</si>
  <si>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</si>
  <si>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</si>
  <si>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</si>
  <si>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</si>
  <si>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</si>
  <si>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</si>
  <si>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</si>
  <si>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</si>
  <si>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</si>
  <si>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</si>
  <si>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</si>
  <si>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</si>
  <si>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</si>
  <si>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</si>
  <si>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</si>
  <si>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</si>
  <si>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</si>
  <si>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</si>
  <si>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</si>
  <si>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</si>
  <si>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</si>
  <si>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</si>
  <si>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</si>
  <si>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</si>
  <si>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</si>
  <si>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</si>
  <si>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</si>
  <si>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</si>
  <si>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</si>
  <si>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</si>
  <si>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</si>
  <si>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</si>
  <si>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</si>
  <si>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</si>
  <si>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</si>
  <si>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</si>
  <si>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</si>
  <si>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</si>
  <si>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</si>
  <si>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</si>
  <si>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</si>
  <si>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</si>
  <si>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</si>
  <si>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</si>
  <si>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</si>
  <si>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</si>
  <si>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</si>
  <si>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</si>
  <si>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</si>
  <si>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</si>
  <si>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</si>
  <si>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</si>
  <si>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</si>
  <si>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</si>
  <si>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</si>
  <si>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</si>
  <si>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</si>
  <si>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</si>
  <si>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</si>
  <si>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</si>
  <si>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</si>
  <si>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</si>
  <si>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</si>
  <si>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</si>
  <si>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</si>
  <si>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</si>
  <si>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</si>
  <si>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</si>
  <si>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</si>
  <si>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</si>
  <si>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</si>
  <si>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</si>
  <si>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</si>
  <si>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</si>
  <si>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</si>
  <si>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</si>
  <si>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</si>
  <si>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</si>
  <si>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</si>
  <si>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</si>
  <si>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</si>
  <si>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</si>
  <si>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</si>
  <si>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</si>
  <si>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</si>
  <si>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</si>
  <si>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</si>
  <si>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</si>
  <si>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</si>
  <si>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</si>
  <si>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</si>
  <si>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</si>
  <si>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</si>
  <si>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</si>
  <si>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</si>
  <si>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</si>
  <si>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</si>
  <si>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</si>
  <si>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</si>
  <si>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</si>
  <si>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</si>
  <si>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</si>
  <si>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</si>
  <si>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</si>
  <si>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</si>
  <si>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</si>
  <si>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</si>
  <si>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</si>
  <si>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</si>
  <si>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</si>
  <si>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</si>
  <si>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</si>
  <si>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</si>
  <si>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</si>
  <si>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</si>
  <si>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</si>
  <si>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</si>
  <si>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</si>
  <si>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</si>
  <si>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</si>
  <si>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</si>
  <si>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</si>
  <si>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</si>
  <si>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</si>
  <si>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</si>
  <si>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</si>
  <si>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</si>
  <si>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</si>
  <si>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</si>
  <si>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</si>
  <si>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</si>
  <si>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</si>
  <si>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</si>
  <si>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</si>
  <si>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</si>
  <si>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</si>
  <si>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</si>
  <si>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</si>
  <si>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</si>
  <si>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</si>
  <si>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</si>
  <si>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</si>
  <si>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</si>
  <si>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</si>
  <si>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</si>
  <si>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</si>
  <si>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</si>
  <si>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</si>
  <si>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</si>
  <si>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</si>
  <si>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</si>
  <si>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</si>
  <si>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</si>
  <si>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</si>
  <si>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</si>
  <si>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</si>
  <si>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</si>
  <si>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</si>
  <si>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</si>
  <si>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</si>
  <si>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</si>
  <si>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</si>
  <si>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</si>
  <si>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</si>
  <si>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</si>
  <si>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</si>
  <si>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</si>
  <si>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</si>
  <si>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</si>
  <si>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</si>
  <si>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</si>
  <si>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</si>
  <si>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</si>
  <si>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</si>
  <si>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</si>
  <si>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</si>
  <si>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</si>
  <si>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</si>
  <si>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</si>
  <si>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</si>
  <si>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</si>
  <si>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</si>
  <si>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</si>
  <si>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</si>
  <si>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</si>
  <si>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</si>
  <si>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</si>
  <si>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</si>
  <si>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</si>
  <si>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</si>
  <si>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</si>
  <si>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</si>
  <si>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</si>
  <si>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</si>
  <si>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</si>
  <si>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</si>
  <si>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</si>
  <si>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</si>
  <si>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</si>
  <si>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</si>
  <si>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</si>
  <si>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</si>
  <si>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</si>
  <si>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</si>
  <si>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</si>
  <si>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</si>
  <si>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</si>
  <si>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</si>
  <si>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</si>
  <si>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</si>
  <si>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</si>
  <si>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</si>
  <si>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</si>
  <si>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</si>
  <si>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</si>
  <si>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</si>
  <si>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</si>
  <si>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</si>
  <si>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</si>
  <si>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</si>
  <si>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</si>
  <si>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</si>
  <si>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</si>
  <si>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</si>
  <si>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</si>
  <si>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</si>
  <si>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</si>
  <si>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</si>
  <si>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</si>
  <si>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</si>
  <si>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</si>
  <si>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</si>
  <si>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</si>
  <si>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</si>
  <si>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</si>
  <si>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</si>
  <si>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</si>
  <si>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</si>
  <si>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</si>
  <si>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</si>
  <si>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</si>
  <si>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</si>
  <si>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</si>
  <si>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</si>
  <si>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</si>
  <si>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</si>
  <si>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</si>
  <si>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</si>
  <si>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</si>
  <si>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</si>
  <si>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</si>
  <si>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</si>
  <si>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</si>
  <si>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</si>
  <si>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</si>
  <si>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</si>
  <si>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</si>
  <si>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</si>
  <si>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</si>
  <si>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</si>
  <si>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</si>
  <si>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</si>
  <si>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</si>
  <si>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</si>
  <si>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</si>
  <si>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</si>
  <si>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</si>
  <si>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</si>
  <si>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</si>
  <si>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</si>
  <si>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</si>
  <si>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</si>
  <si>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</si>
  <si>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</si>
  <si>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</si>
  <si>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</si>
  <si>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</si>
  <si>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</si>
  <si>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</si>
  <si>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</si>
  <si>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</si>
  <si>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</si>
  <si>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</si>
  <si>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</si>
  <si>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</si>
  <si>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</si>
  <si>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</si>
  <si>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</si>
  <si>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</si>
  <si>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</si>
  <si>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</si>
  <si>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</si>
  <si>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</si>
  <si>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</si>
  <si>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</si>
  <si>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</si>
  <si>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</si>
  <si>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</si>
  <si>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</si>
  <si>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</si>
  <si>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</si>
  <si>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</si>
  <si>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</si>
  <si>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</si>
  <si>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</si>
  <si>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</si>
  <si>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</si>
  <si>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</si>
  <si>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</si>
  <si>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</si>
  <si>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</si>
  <si>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</si>
  <si>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</si>
  <si>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</si>
  <si>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</si>
  <si>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</si>
  <si>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</si>
  <si>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</si>
  <si>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</si>
  <si>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</si>
  <si>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</si>
  <si>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</si>
  <si>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</si>
  <si>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</si>
  <si>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</si>
  <si>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</si>
  <si>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</si>
  <si>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</si>
  <si>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</si>
  <si>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</si>
  <si>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</si>
  <si>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</si>
  <si>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</si>
  <si>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</si>
  <si>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</si>
  <si>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</si>
  <si>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</si>
  <si>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</si>
  <si>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</si>
  <si>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</si>
  <si>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</si>
  <si>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</si>
  <si>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</si>
  <si>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</si>
  <si>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</si>
  <si>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</si>
  <si>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</si>
  <si>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</si>
  <si>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</si>
  <si>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</si>
  <si>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</si>
  <si>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</si>
  <si>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</si>
  <si>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</si>
  <si>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</si>
  <si>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</si>
  <si>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</si>
  <si>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</si>
  <si>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</si>
  <si>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</si>
  <si>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</si>
  <si>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</si>
  <si>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</si>
  <si>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</si>
  <si>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</si>
  <si>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</si>
  <si>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</si>
  <si>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</si>
  <si>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</si>
  <si>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</si>
  <si>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</si>
  <si>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</si>
  <si>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</si>
  <si>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</si>
  <si>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</si>
  <si>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</si>
  <si>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</si>
  <si>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</si>
  <si>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</si>
  <si>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</si>
  <si>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</si>
  <si>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</si>
  <si>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</si>
  <si>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</si>
  <si>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</si>
  <si>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</si>
  <si>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</si>
  <si>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</si>
  <si>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</si>
  <si>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</si>
  <si>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</si>
  <si>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</si>
  <si>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</si>
  <si>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</si>
  <si>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</si>
  <si>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</si>
  <si>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</si>
  <si>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</si>
  <si>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</si>
  <si>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</si>
  <si>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</si>
  <si>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</si>
  <si>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</si>
  <si>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</si>
  <si>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</si>
  <si>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</si>
  <si>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</si>
  <si>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</si>
  <si>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</si>
  <si>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</si>
  <si>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</si>
  <si>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</si>
  <si>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</si>
  <si>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</si>
  <si>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</si>
  <si>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</si>
  <si>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</si>
  <si>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</si>
  <si>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</si>
  <si>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</si>
  <si>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</si>
  <si>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</si>
  <si>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</si>
  <si>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</si>
  <si>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</si>
  <si>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</si>
  <si>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</si>
  <si>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</si>
  <si>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</si>
  <si>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</si>
  <si>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</si>
  <si>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</si>
  <si>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</si>
  <si>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</si>
  <si>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</si>
  <si>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</si>
  <si>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</si>
  <si>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</si>
  <si>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</si>
  <si>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</si>
  <si>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</si>
  <si>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</si>
  <si>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</si>
  <si>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</si>
  <si>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</si>
  <si>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</si>
  <si>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</si>
  <si>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</si>
  <si>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</si>
  <si>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</si>
  <si>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</si>
  <si>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</si>
  <si>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</si>
  <si>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</si>
  <si>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</si>
  <si>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</si>
  <si>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</si>
  <si>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</si>
  <si>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</si>
  <si>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</si>
  <si>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</si>
  <si>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</si>
  <si>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</si>
  <si>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</si>
  <si>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</si>
  <si>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</si>
  <si>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</si>
  <si>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</si>
  <si>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</si>
  <si>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</si>
  <si>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</si>
  <si>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</si>
  <si>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</si>
  <si>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</si>
  <si>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</si>
  <si>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</si>
  <si>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</si>
  <si>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</si>
  <si>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</si>
  <si>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</si>
  <si>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</si>
  <si>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</si>
  <si>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</si>
  <si>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</si>
  <si>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</si>
  <si>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</si>
  <si>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</si>
  <si>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</si>
  <si>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</si>
  <si>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</si>
  <si>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</si>
  <si>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</si>
  <si>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</si>
  <si>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</si>
  <si>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</si>
  <si>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</si>
  <si>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</si>
  <si>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</si>
  <si>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</si>
  <si>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</si>
  <si>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</si>
  <si>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</si>
  <si>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</si>
  <si>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</si>
  <si>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</si>
  <si>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</si>
  <si>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</si>
  <si>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</si>
  <si>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</si>
  <si>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</si>
  <si>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</si>
  <si>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</si>
  <si>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</si>
  <si>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</si>
  <si>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</si>
  <si>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</si>
  <si>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</si>
  <si>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</si>
  <si>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</si>
  <si>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</si>
  <si>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</si>
  <si>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</si>
  <si>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</si>
  <si>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</si>
  <si>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</si>
  <si>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</si>
  <si>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</si>
  <si>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</si>
  <si>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</si>
  <si>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</si>
  <si>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</si>
  <si>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</si>
  <si>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</si>
  <si>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</si>
  <si>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</si>
  <si>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</si>
  <si>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</si>
  <si>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</si>
  <si>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</si>
  <si>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</si>
  <si>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</si>
  <si>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</si>
  <si>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</si>
  <si>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</si>
  <si>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</si>
  <si>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</si>
  <si>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</si>
  <si>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</si>
  <si>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</si>
  <si>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</si>
  <si>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</si>
  <si>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</si>
  <si>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</si>
  <si>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</si>
  <si>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</si>
  <si>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</si>
  <si>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</si>
  <si>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</si>
  <si>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</si>
  <si>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</si>
  <si>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</si>
  <si>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</si>
  <si>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</si>
  <si>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</si>
  <si>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</si>
  <si>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</si>
  <si>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</si>
  <si>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</si>
  <si>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</si>
  <si>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</si>
  <si>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</si>
  <si>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</si>
  <si>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</si>
  <si>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</si>
  <si>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</si>
  <si>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</si>
  <si>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</si>
  <si>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</si>
  <si>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</si>
  <si>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</si>
  <si>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</si>
  <si>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</si>
  <si>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</si>
  <si>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</si>
  <si>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</si>
  <si>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</si>
  <si>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</si>
  <si>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</si>
  <si>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</si>
  <si>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</si>
  <si>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</si>
  <si>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</si>
  <si>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</si>
  <si>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</si>
  <si>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</si>
  <si>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</si>
  <si>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</si>
  <si>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</si>
  <si>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</si>
  <si>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</si>
  <si>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</si>
  <si>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</si>
  <si>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</si>
  <si>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</si>
  <si>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</si>
  <si>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</si>
  <si>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</si>
  <si>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</si>
  <si>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</si>
  <si>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</si>
  <si>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</si>
  <si>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</si>
  <si>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</si>
  <si>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</si>
  <si>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</si>
  <si>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</si>
  <si>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</si>
  <si>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</si>
  <si>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</si>
  <si>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</si>
  <si>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</si>
  <si>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</si>
  <si>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</si>
  <si>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</si>
  <si>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</si>
  <si>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</si>
  <si>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</si>
  <si>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</si>
  <si>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</si>
  <si>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</si>
  <si>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</si>
  <si>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</si>
  <si>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</si>
  <si>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</si>
  <si>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</si>
  <si>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</si>
  <si>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</si>
  <si>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</si>
  <si>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</si>
  <si>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</si>
  <si>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</si>
  <si>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</si>
  <si>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</si>
  <si>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</si>
  <si>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</si>
  <si>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</si>
  <si>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</si>
  <si>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</si>
  <si>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</si>
  <si>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</si>
  <si>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</si>
  <si>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</si>
  <si>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</si>
  <si>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</si>
  <si>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</si>
  <si>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</si>
  <si>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</si>
  <si>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</si>
  <si>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</si>
  <si>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</si>
  <si>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</si>
  <si>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</si>
  <si>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</si>
  <si>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</si>
  <si>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</si>
  <si>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</si>
  <si>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</si>
  <si>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</si>
  <si>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</si>
  <si>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</si>
  <si>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</si>
  <si>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</si>
  <si>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</si>
  <si>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</si>
  <si>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</si>
  <si>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</si>
  <si>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</si>
  <si>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</si>
  <si>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</si>
  <si>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</si>
  <si>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</si>
  <si>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</si>
  <si>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</si>
  <si>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</si>
  <si>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</si>
  <si>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</si>
  <si>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</si>
  <si>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</si>
  <si>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</si>
  <si>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</si>
  <si>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</si>
  <si>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</si>
  <si>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</si>
  <si>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</si>
  <si>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</si>
  <si>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</si>
  <si>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</si>
  <si>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</si>
  <si>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</si>
  <si>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</si>
  <si>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</si>
  <si>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</si>
  <si>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</si>
  <si>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</si>
  <si>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</si>
  <si>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</si>
  <si>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</si>
  <si>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</si>
  <si>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</si>
  <si>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</si>
  <si>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</si>
  <si>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</si>
  <si>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</si>
  <si>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</si>
  <si>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</si>
  <si>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</si>
  <si>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</si>
  <si>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</si>
  <si>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</si>
  <si>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</si>
  <si>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</si>
  <si>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</si>
  <si>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</si>
  <si>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</si>
  <si>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</si>
  <si>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</si>
  <si>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</si>
  <si>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</si>
  <si>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</si>
  <si>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</si>
  <si>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</si>
  <si>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</si>
  <si>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</si>
  <si>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</si>
  <si>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</si>
  <si>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</si>
  <si>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</si>
  <si>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</si>
  <si>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</si>
  <si>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</si>
  <si>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</si>
  <si>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</si>
  <si>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</si>
  <si>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</si>
  <si>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</si>
  <si>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</si>
  <si>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</si>
  <si>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</si>
  <si>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</si>
  <si>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</si>
  <si>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</si>
  <si>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</si>
  <si>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</si>
  <si>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</si>
  <si>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</si>
  <si>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</si>
  <si>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</si>
  <si>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</si>
  <si>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</si>
  <si>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</si>
  <si>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</si>
  <si>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</si>
  <si>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</si>
  <si>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</si>
  <si>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</si>
  <si>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</si>
  <si>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</si>
  <si>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</si>
  <si>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</si>
  <si>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</si>
  <si>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</si>
  <si>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</si>
  <si>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</si>
  <si>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</si>
  <si>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</si>
  <si>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</si>
  <si>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</si>
  <si>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</si>
  <si>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</si>
  <si>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</si>
  <si>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</si>
  <si>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</si>
  <si>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</si>
  <si>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</si>
  <si>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</si>
  <si>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</si>
  <si>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</si>
  <si>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</si>
  <si>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</si>
  <si>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</si>
  <si>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</si>
  <si>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</si>
  <si>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</si>
  <si>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</si>
  <si>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</si>
  <si>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</si>
  <si>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</si>
  <si>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</si>
  <si>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</si>
  <si>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</si>
  <si>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</si>
  <si>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</si>
  <si>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</si>
  <si>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</si>
  <si>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</si>
  <si>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</si>
  <si>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</si>
  <si>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</si>
  <si>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</si>
  <si>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</si>
  <si>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</si>
  <si>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</si>
  <si>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</si>
  <si>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</si>
  <si>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</si>
  <si>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</si>
  <si>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</si>
  <si>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</si>
  <si>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</si>
  <si>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</si>
  <si>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</si>
  <si>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</si>
  <si>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</si>
  <si>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</si>
  <si>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</si>
  <si>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</si>
  <si>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</si>
  <si>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</si>
  <si>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</si>
  <si>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</si>
  <si>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</si>
  <si>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</si>
  <si>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</si>
  <si>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</si>
  <si>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</si>
  <si>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</si>
  <si>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</si>
  <si>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</si>
  <si>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</si>
  <si>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</si>
  <si>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</si>
  <si>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</si>
  <si>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</si>
  <si>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</si>
  <si>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</si>
  <si>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</si>
  <si>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</si>
  <si>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</si>
  <si>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</si>
  <si>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</si>
  <si>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</si>
  <si>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</si>
  <si>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</si>
  <si>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</si>
  <si>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</si>
  <si>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</si>
  <si>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</si>
  <si>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</si>
  <si>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</si>
  <si>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</si>
  <si>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</si>
  <si>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</si>
  <si>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</si>
  <si>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</si>
  <si>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</si>
  <si>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</si>
  <si>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</si>
  <si>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</si>
  <si>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</si>
  <si>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</si>
  <si>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</si>
  <si>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</si>
  <si>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</si>
  <si>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</si>
  <si>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</si>
  <si>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</si>
  <si>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</si>
  <si>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</si>
  <si>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</si>
  <si>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</si>
  <si>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</si>
  <si>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</si>
  <si>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</si>
  <si>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</si>
  <si>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</si>
  <si>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</si>
  <si>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</si>
  <si>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</si>
  <si>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</si>
  <si>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</si>
  <si>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</si>
  <si>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</si>
  <si>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</si>
  <si>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</si>
  <si>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</si>
  <si>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</si>
  <si>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</si>
  <si>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</si>
  <si>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</si>
  <si>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</si>
  <si>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</si>
  <si>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</si>
  <si>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</si>
  <si>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</si>
  <si>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</si>
  <si>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</si>
  <si>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</si>
  <si>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</si>
  <si>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</si>
  <si>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</si>
  <si>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</si>
  <si>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</si>
  <si>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</si>
  <si>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</si>
  <si>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</si>
  <si>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</si>
  <si>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</si>
  <si>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</si>
  <si>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</si>
  <si>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</si>
  <si>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</si>
  <si>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</si>
  <si>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</si>
  <si>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</si>
  <si>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</si>
  <si>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</si>
  <si>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</si>
  <si>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</si>
  <si>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</si>
  <si>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</si>
  <si>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</si>
  <si>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</si>
  <si>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</si>
  <si>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</si>
  <si>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</si>
  <si>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</si>
  <si>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</si>
  <si>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</si>
  <si>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</si>
  <si>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</si>
  <si>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</si>
  <si>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</si>
  <si>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</si>
  <si>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</si>
  <si>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</si>
  <si>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</si>
  <si>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</si>
  <si>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</si>
  <si>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</si>
  <si>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</si>
  <si>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</si>
  <si>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</si>
  <si>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</si>
  <si>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</si>
  <si>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</si>
  <si>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</si>
  <si>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</si>
  <si>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</si>
  <si>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</si>
  <si>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</si>
  <si>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</si>
  <si>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</si>
  <si>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</si>
  <si>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</si>
  <si>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</si>
  <si>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</si>
  <si>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</si>
  <si>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</si>
  <si>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</si>
  <si>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</si>
  <si>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</si>
  <si>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</si>
  <si>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</si>
  <si>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</si>
  <si>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</si>
  <si>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</si>
  <si>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</si>
  <si>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</si>
  <si>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</si>
  <si>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</si>
  <si>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</si>
  <si>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</si>
  <si>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</si>
  <si>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</si>
  <si>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</si>
  <si>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</si>
  <si>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</si>
  <si>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</si>
  <si>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</si>
  <si>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</si>
  <si>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</si>
  <si>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</si>
  <si>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</si>
  <si>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</si>
  <si>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</si>
  <si>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</si>
  <si>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</si>
  <si>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</si>
  <si>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</si>
  <si>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</si>
  <si>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</si>
  <si>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</si>
  <si>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</si>
  <si>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</si>
  <si>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</si>
  <si>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</si>
  <si>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</si>
  <si>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</si>
  <si>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</si>
  <si>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</si>
  <si>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</si>
  <si>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</si>
  <si>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</si>
  <si>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</si>
  <si>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</si>
  <si>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</si>
  <si>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</si>
  <si>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</si>
  <si>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</si>
  <si>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</si>
  <si>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</si>
  <si>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</si>
  <si>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</si>
  <si>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</si>
  <si>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</si>
  <si>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</si>
  <si>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</si>
  <si>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</si>
  <si>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</si>
  <si>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</si>
  <si>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</si>
  <si>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</si>
  <si>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</si>
  <si>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</si>
  <si>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</si>
  <si>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</si>
  <si>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</si>
  <si>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</si>
  <si>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</si>
  <si>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</si>
  <si>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</si>
  <si>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</si>
  <si>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</si>
  <si>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</si>
  <si>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</si>
  <si>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</si>
  <si>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</si>
  <si>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</si>
  <si>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</si>
  <si>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</si>
  <si>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</si>
  <si>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</si>
  <si>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</si>
  <si>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</si>
  <si>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</si>
  <si>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</si>
  <si>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</si>
  <si>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</si>
  <si>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</si>
  <si>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</si>
  <si>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</si>
  <si>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</si>
  <si>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</si>
  <si>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</si>
  <si>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</si>
  <si>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</si>
  <si>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</si>
  <si>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</si>
  <si>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</si>
  <si>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</si>
  <si>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</si>
  <si>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</si>
  <si>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</si>
  <si>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</si>
  <si>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</si>
  <si>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</si>
  <si>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</si>
  <si>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</si>
  <si>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</si>
  <si>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</si>
  <si>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</si>
  <si>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</si>
  <si>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</si>
  <si>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</si>
  <si>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</si>
  <si>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</si>
  <si>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</si>
  <si>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</si>
  <si>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</si>
  <si>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</si>
  <si>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</si>
  <si>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</si>
  <si>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</si>
  <si>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</si>
  <si>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</si>
  <si>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</si>
  <si>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</si>
  <si>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</si>
  <si>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</si>
  <si>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</si>
  <si>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</si>
  <si>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</si>
  <si>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</si>
  <si>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</si>
  <si>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</si>
  <si>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</si>
  <si>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</si>
  <si>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</si>
  <si>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</si>
  <si>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</si>
  <si>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</si>
  <si>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</si>
  <si>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</si>
  <si>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</si>
  <si>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</si>
  <si>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</si>
  <si>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</si>
  <si>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</si>
  <si>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</si>
  <si>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</si>
  <si>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</si>
  <si>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</si>
  <si>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</si>
  <si>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</si>
  <si>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</si>
  <si>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</si>
  <si>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</si>
  <si>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</si>
  <si>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</si>
  <si>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</si>
  <si>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</si>
  <si>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</si>
  <si>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</si>
  <si>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</si>
  <si>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</si>
  <si>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</si>
  <si>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</si>
  <si>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</si>
  <si>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</si>
  <si>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</si>
  <si>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</si>
  <si>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</si>
  <si>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</si>
  <si>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</si>
  <si>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</si>
  <si>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</si>
  <si>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</si>
  <si>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</si>
  <si>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</si>
  <si>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</si>
  <si>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</si>
  <si>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</si>
  <si>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</si>
  <si>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</si>
  <si>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</si>
  <si>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</si>
  <si>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</si>
  <si>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</si>
  <si>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</si>
  <si>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</si>
  <si>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</si>
  <si>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</si>
  <si>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</si>
  <si>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</si>
  <si>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</si>
  <si>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</si>
  <si>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</si>
  <si>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</si>
  <si>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</si>
  <si>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</si>
  <si>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</si>
  <si>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</si>
  <si>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</si>
  <si>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</si>
  <si>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</si>
  <si>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</si>
  <si>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</si>
  <si>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</si>
  <si>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</si>
  <si>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</si>
  <si>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</si>
  <si>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</si>
  <si>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</si>
  <si>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</si>
  <si>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</si>
  <si>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</si>
  <si>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</si>
  <si>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</si>
  <si>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</si>
  <si>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</si>
  <si>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</si>
  <si>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</si>
  <si>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</si>
  <si>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</si>
  <si>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</si>
  <si>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</si>
  <si>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</si>
  <si>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</si>
  <si>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</si>
  <si>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</si>
  <si>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</si>
  <si>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</si>
  <si>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</si>
  <si>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</si>
  <si>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</si>
  <si>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</si>
  <si>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</si>
  <si>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</si>
  <si>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</si>
  <si>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</si>
  <si>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</si>
  <si>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</si>
  <si>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</si>
  <si>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</si>
  <si>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</si>
  <si>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</si>
  <si>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</si>
  <si>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</si>
  <si>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</si>
  <si>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</si>
  <si>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</si>
  <si>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</si>
  <si>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</si>
  <si>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</si>
  <si>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</si>
  <si>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</si>
  <si>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</si>
  <si>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</si>
  <si>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</si>
  <si>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</si>
  <si>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</si>
  <si>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</si>
  <si>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</si>
  <si>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</si>
  <si>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</si>
  <si>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</si>
  <si>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</si>
  <si>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</si>
  <si>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</si>
  <si>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</si>
  <si>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</si>
  <si>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</si>
  <si>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</si>
  <si>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</si>
  <si>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</si>
  <si>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</si>
  <si>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</si>
  <si>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</si>
  <si>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</si>
  <si>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</si>
  <si>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</si>
  <si>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</si>
  <si>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</si>
  <si>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</si>
  <si>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</si>
  <si>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</si>
  <si>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</si>
  <si>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</si>
  <si>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</si>
  <si>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</si>
  <si>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</si>
  <si>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</si>
  <si>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</si>
  <si>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</si>
  <si>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</si>
  <si>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</si>
  <si>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</si>
  <si>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</si>
  <si>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</si>
  <si>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</si>
  <si>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</si>
  <si>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</si>
  <si>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</si>
  <si>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</si>
  <si>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</si>
  <si>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</si>
  <si>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</si>
  <si>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</si>
  <si>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</si>
  <si>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</si>
  <si>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</si>
  <si>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</si>
  <si>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</si>
  <si>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</si>
  <si>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</si>
  <si>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</si>
  <si>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</si>
  <si>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</si>
  <si>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</si>
  <si>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</si>
  <si>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</si>
  <si>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</si>
  <si>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</si>
  <si>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</si>
  <si>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</si>
  <si>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</si>
  <si>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</si>
  <si>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</si>
  <si>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</si>
  <si>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</si>
  <si>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</si>
  <si>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</si>
  <si>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</si>
  <si>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</si>
  <si>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</si>
  <si>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</si>
  <si>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</si>
  <si>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</si>
  <si>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</si>
  <si>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</si>
  <si>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</si>
  <si>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</si>
  <si>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</si>
  <si>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</si>
  <si>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</si>
  <si>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</si>
  <si>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</si>
  <si>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</si>
  <si>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</si>
  <si>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</si>
  <si>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</si>
  <si>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</si>
  <si>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</si>
  <si>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</si>
  <si>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</si>
  <si>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</si>
  <si>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</si>
  <si>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</si>
  <si>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</si>
  <si>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</si>
  <si>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</si>
  <si>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</si>
  <si>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</si>
  <si>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</si>
  <si>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</si>
  <si>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</si>
  <si>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</si>
  <si>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</si>
  <si>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</si>
  <si>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</si>
  <si>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</si>
  <si>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</si>
  <si>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</si>
  <si>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</si>
  <si>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</si>
  <si>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</si>
  <si>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</si>
  <si>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</si>
  <si>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</si>
  <si>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</si>
  <si>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</si>
  <si>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</si>
  <si>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</si>
  <si>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</si>
  <si>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</si>
  <si>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</si>
  <si>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</si>
  <si>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</si>
  <si>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</si>
  <si>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</si>
  <si>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</si>
  <si>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</si>
  <si>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</si>
  <si>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</si>
  <si>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</si>
  <si>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</si>
  <si>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</si>
  <si>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</si>
  <si>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</si>
  <si>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</si>
  <si>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</si>
  <si>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</si>
  <si>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</si>
  <si>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</si>
  <si>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</si>
  <si>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</si>
  <si>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</si>
  <si>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</si>
  <si>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</si>
  <si>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</si>
  <si>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</si>
  <si>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</si>
  <si>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</si>
  <si>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</si>
  <si>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</si>
  <si>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</si>
  <si>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</si>
  <si>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</si>
  <si>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</si>
  <si>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</si>
  <si>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</si>
  <si>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</si>
  <si>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</si>
  <si>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</si>
  <si>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</si>
  <si>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</si>
  <si>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</si>
  <si>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</si>
  <si>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</si>
  <si>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</si>
  <si>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</si>
  <si>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</si>
  <si>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</si>
  <si>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</si>
  <si>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</si>
  <si>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</si>
  <si>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</si>
  <si>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</si>
  <si>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</si>
  <si>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</si>
  <si>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</si>
  <si>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</si>
  <si>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</si>
  <si>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</si>
  <si>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</si>
  <si>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</si>
  <si>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</si>
  <si>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</si>
  <si>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</si>
  <si>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</si>
  <si>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</si>
  <si>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</si>
  <si>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</si>
  <si>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</si>
  <si>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</si>
  <si>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</si>
  <si>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</si>
  <si>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</si>
  <si>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</si>
  <si>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</si>
  <si>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</si>
  <si>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</si>
  <si>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</si>
  <si>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</si>
  <si>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</si>
  <si>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</si>
  <si>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</si>
  <si>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</si>
  <si>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</si>
  <si>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</si>
  <si>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</si>
  <si>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</si>
  <si>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</si>
  <si>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</si>
  <si>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</si>
  <si>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</si>
  <si>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</si>
  <si>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</si>
  <si>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</si>
  <si>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</si>
  <si>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</si>
  <si>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</si>
  <si>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</si>
  <si>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</si>
  <si>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</si>
  <si>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</si>
  <si>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</si>
  <si>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</si>
  <si>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</si>
  <si>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</si>
  <si>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</si>
  <si>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</si>
  <si>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</si>
  <si>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</si>
  <si>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</si>
  <si>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</si>
  <si>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</si>
  <si>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</si>
  <si>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</si>
  <si>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</si>
  <si>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</si>
  <si>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</si>
  <si>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</si>
  <si>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</si>
  <si>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</si>
  <si>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</si>
  <si>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</si>
  <si>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</si>
  <si>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</si>
  <si>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</si>
  <si>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</si>
  <si>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</si>
  <si>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</si>
  <si>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</si>
  <si>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</si>
  <si>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</si>
  <si>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</si>
  <si>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</si>
  <si>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</si>
  <si>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</si>
  <si>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</si>
  <si>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</si>
  <si>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</si>
  <si>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</si>
  <si>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</si>
  <si>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</si>
  <si>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</si>
  <si>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</si>
  <si>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</si>
  <si>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</si>
  <si>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</si>
  <si>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</si>
  <si>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</si>
  <si>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</si>
  <si>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</si>
  <si>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</si>
  <si>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</si>
  <si>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</si>
  <si>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</si>
  <si>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</si>
  <si>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</si>
  <si>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</si>
  <si>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</si>
  <si>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</si>
  <si>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</si>
  <si>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</si>
  <si>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</si>
  <si>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</si>
  <si>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</si>
  <si>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</si>
  <si>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</si>
  <si>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</si>
  <si>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</si>
  <si>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</si>
  <si>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</si>
  <si>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</si>
  <si>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</si>
  <si>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</si>
  <si>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</si>
  <si>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</si>
  <si>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</si>
  <si>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</si>
  <si>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</si>
  <si>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</si>
  <si>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</si>
  <si>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</si>
  <si>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</si>
  <si>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</si>
  <si>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</si>
  <si>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</si>
  <si>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</si>
  <si>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</si>
  <si>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</si>
  <si>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</si>
  <si>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</si>
  <si>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</si>
  <si>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</si>
  <si>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</si>
  <si>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</si>
  <si>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</si>
  <si>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</si>
  <si>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</si>
  <si>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</si>
  <si>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</si>
  <si>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</si>
  <si>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</si>
  <si>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</si>
  <si>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</si>
  <si>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</si>
  <si>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</si>
  <si>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</si>
  <si>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</si>
  <si>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</si>
  <si>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</si>
  <si>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</si>
  <si>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</si>
  <si>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</si>
  <si>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</si>
  <si>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</si>
  <si>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</si>
  <si>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</si>
  <si>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</si>
  <si>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</si>
  <si>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</si>
  <si>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</si>
  <si>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</si>
  <si>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</si>
  <si>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</si>
  <si>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</si>
  <si>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</si>
  <si>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</si>
  <si>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</si>
  <si>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</si>
  <si>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</si>
  <si>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</si>
  <si>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</si>
  <si>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</si>
  <si>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</si>
  <si>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</si>
  <si>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</si>
  <si>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</si>
  <si>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</si>
  <si>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</si>
  <si>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</si>
  <si>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</si>
  <si>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</si>
  <si>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</si>
  <si>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</si>
  <si>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</si>
  <si>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</si>
  <si>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</si>
  <si>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</si>
  <si>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</si>
  <si>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</si>
  <si>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</si>
  <si>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</si>
  <si>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</si>
  <si>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</si>
  <si>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</si>
  <si>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</si>
  <si>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</si>
  <si>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</si>
  <si>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</si>
  <si>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</si>
  <si>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</si>
  <si>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</si>
  <si>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</si>
  <si>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</si>
  <si>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</si>
  <si>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</si>
  <si>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</si>
  <si>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</si>
  <si>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</si>
  <si>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</si>
  <si>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</si>
  <si>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</si>
  <si>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</si>
  <si>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</si>
  <si>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</si>
  <si>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</si>
  <si>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</si>
  <si>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</si>
  <si>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</si>
  <si>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</si>
  <si>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</si>
  <si>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</si>
  <si>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</si>
  <si>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</si>
  <si>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</si>
  <si>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</si>
  <si>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</si>
  <si>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</si>
  <si>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</si>
  <si>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</si>
  <si>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</si>
  <si>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</si>
  <si>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</si>
  <si>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</si>
  <si>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</si>
  <si>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</si>
  <si>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</si>
  <si>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</si>
  <si>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</si>
  <si>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</si>
  <si>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</si>
  <si>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</si>
  <si>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</si>
  <si>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</si>
  <si>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</si>
  <si>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</si>
  <si>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</si>
  <si>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</si>
  <si>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</si>
  <si>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</si>
  <si>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</si>
  <si>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</si>
  <si>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</si>
  <si>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</si>
  <si>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</si>
  <si>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</si>
  <si>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</si>
  <si>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</si>
  <si>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</si>
  <si>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</si>
  <si>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</si>
  <si>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</si>
  <si>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</si>
  <si>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</si>
  <si>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</si>
  <si>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</si>
  <si>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</si>
  <si>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</si>
  <si>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</si>
  <si>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</si>
  <si>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</si>
  <si>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</si>
  <si>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</si>
  <si>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</si>
  <si>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</si>
  <si>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</si>
  <si>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</si>
  <si>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</si>
  <si>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</si>
  <si>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</si>
  <si>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</si>
  <si>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</si>
  <si>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</si>
  <si>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</si>
  <si>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</si>
  <si>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</si>
  <si>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</si>
  <si>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</si>
  <si>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</si>
  <si>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</si>
  <si>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</si>
  <si>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</si>
  <si>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</si>
  <si>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</si>
  <si>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</si>
  <si>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</si>
  <si>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</si>
  <si>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</si>
  <si>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</si>
  <si>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</si>
  <si>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</si>
  <si>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</si>
  <si>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</si>
  <si>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</si>
  <si>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</si>
  <si>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</si>
  <si>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</si>
  <si>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</si>
  <si>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</si>
  <si>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</si>
  <si>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</si>
  <si>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</si>
  <si>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</si>
  <si>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</si>
  <si>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</si>
  <si>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</si>
  <si>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</si>
  <si>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</si>
  <si>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</si>
  <si>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</si>
  <si>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</si>
  <si>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</si>
  <si>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</si>
  <si>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</si>
  <si>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</si>
  <si>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</si>
  <si>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</si>
  <si>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</si>
  <si>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</si>
  <si>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</si>
  <si>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</si>
  <si>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</si>
  <si>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</si>
  <si>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</si>
  <si>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</si>
  <si>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</si>
  <si>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</si>
  <si>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</si>
  <si>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</si>
  <si>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</si>
  <si>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</si>
  <si>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</si>
  <si>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</si>
  <si>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</si>
  <si>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</si>
  <si>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</si>
  <si>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</si>
  <si>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</si>
  <si>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</si>
  <si>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</si>
  <si>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</si>
  <si>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</si>
  <si>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</si>
  <si>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</si>
  <si>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</si>
  <si>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</si>
  <si>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</si>
  <si>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</si>
  <si>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</si>
  <si>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</si>
  <si>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</si>
  <si>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</si>
  <si>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</si>
  <si>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</si>
  <si>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</si>
  <si>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</si>
  <si>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</si>
  <si>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</si>
  <si>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</si>
  <si>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</si>
  <si>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</si>
  <si>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</si>
  <si>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</si>
  <si>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</si>
  <si>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</si>
  <si>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</si>
  <si>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</si>
  <si>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</si>
  <si>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</si>
  <si>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</si>
  <si>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</si>
  <si>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</si>
  <si>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</si>
  <si>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</si>
  <si>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</si>
  <si>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</si>
  <si>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</si>
  <si>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</si>
  <si>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</si>
  <si>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</si>
  <si>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</si>
  <si>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</si>
  <si>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</si>
  <si>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</si>
  <si>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</si>
  <si>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</si>
  <si>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</si>
  <si>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</si>
  <si>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</si>
  <si>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</si>
  <si>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</si>
  <si>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</si>
  <si>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</si>
  <si>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</si>
  <si>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</si>
  <si>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</si>
  <si>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</si>
  <si>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</si>
  <si>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</si>
  <si>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</si>
  <si>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</si>
  <si>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</si>
  <si>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</si>
  <si>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</si>
  <si>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</si>
  <si>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</si>
  <si>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</si>
  <si>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</si>
  <si>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</si>
  <si>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</si>
  <si>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</si>
  <si>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</si>
  <si>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</si>
  <si>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</si>
  <si>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</si>
  <si>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</si>
  <si>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</si>
  <si>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</si>
  <si>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</si>
  <si>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</si>
  <si>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</si>
  <si>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</si>
  <si>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</si>
  <si>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</si>
  <si>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</si>
  <si>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</si>
  <si>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</si>
  <si>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</si>
  <si>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</si>
  <si>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</si>
  <si>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</si>
  <si>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</si>
  <si>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</si>
  <si>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</si>
  <si>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</si>
  <si>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</si>
  <si>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</si>
  <si>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</si>
  <si>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</si>
  <si>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</si>
  <si>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</si>
  <si>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</si>
  <si>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</si>
  <si>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</si>
  <si>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</si>
  <si>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</si>
  <si>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</si>
  <si>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</si>
  <si>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</si>
  <si>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</si>
  <si>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</si>
  <si>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</si>
  <si>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</si>
  <si>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</si>
  <si>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</si>
  <si>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</si>
  <si>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</si>
  <si>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</si>
  <si>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</si>
  <si>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</si>
  <si>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</si>
  <si>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</si>
  <si>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</si>
  <si>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</si>
  <si>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</si>
  <si>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</si>
  <si>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</si>
  <si>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</si>
  <si>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</si>
  <si>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</si>
  <si>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</si>
  <si>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</si>
  <si>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</si>
  <si>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</si>
  <si>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</si>
  <si>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</si>
  <si>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</si>
  <si>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</si>
  <si>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</si>
  <si>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</si>
  <si>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</si>
  <si>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</si>
  <si>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</si>
  <si>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</si>
  <si>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</si>
  <si>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</si>
  <si>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</si>
  <si>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</si>
  <si>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</si>
  <si>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</si>
  <si>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</si>
  <si>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</si>
  <si>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</si>
  <si>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</si>
  <si>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</si>
  <si>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</si>
  <si>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</si>
  <si>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</si>
  <si>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</si>
  <si>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</si>
  <si>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</si>
  <si>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</si>
  <si>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</si>
  <si>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</si>
  <si>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</si>
  <si>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</si>
  <si>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</si>
  <si>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</si>
  <si>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</si>
  <si>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</si>
  <si>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</si>
  <si>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</si>
  <si>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</si>
  <si>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</si>
  <si>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</si>
  <si>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</si>
  <si>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</si>
  <si>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</si>
  <si>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</si>
  <si>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</si>
  <si>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</si>
  <si>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</si>
  <si>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</si>
  <si>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</si>
  <si>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</si>
  <si>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</si>
  <si>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</si>
  <si>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</si>
  <si>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</si>
  <si>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</si>
  <si>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</si>
  <si>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</si>
  <si>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</si>
  <si>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</si>
  <si>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</si>
  <si>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</si>
  <si>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</si>
  <si>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</si>
  <si>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</si>
  <si>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</si>
  <si>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</si>
  <si>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</si>
  <si>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</si>
  <si>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</si>
  <si>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</si>
  <si>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</si>
  <si>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</si>
  <si>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</si>
  <si>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</si>
  <si>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</si>
  <si>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</si>
  <si>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</si>
  <si>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</si>
  <si>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</si>
  <si>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</si>
  <si>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</si>
  <si>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</si>
  <si>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</si>
  <si>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</si>
  <si>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</si>
  <si>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</si>
  <si>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</si>
  <si>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</si>
  <si>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</si>
  <si>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</si>
  <si>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</si>
  <si>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</si>
  <si>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</si>
  <si>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</si>
  <si>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</si>
  <si>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</si>
  <si>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</si>
  <si>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</si>
  <si>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</si>
  <si>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</si>
  <si>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</si>
  <si>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</si>
  <si>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</si>
  <si>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</si>
  <si>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</si>
  <si>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</si>
  <si>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</si>
  <si>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</si>
  <si>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</si>
  <si>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</si>
  <si>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</si>
  <si>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</si>
  <si>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</si>
  <si>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</si>
  <si>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</si>
  <si>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</si>
  <si>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</si>
  <si>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</si>
  <si>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</si>
  <si>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</si>
  <si>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</si>
  <si>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</si>
  <si>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</si>
  <si>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</si>
  <si>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</si>
  <si>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</si>
  <si>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</si>
  <si>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</si>
  <si>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</si>
  <si>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</si>
  <si>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</si>
  <si>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</si>
  <si>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</si>
  <si>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</si>
  <si>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</si>
  <si>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</si>
  <si>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</si>
  <si>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</si>
  <si>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</si>
  <si>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</si>
  <si>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</si>
  <si>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</si>
  <si>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</si>
  <si>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</si>
  <si>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</si>
  <si>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</si>
  <si>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</si>
  <si>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</si>
  <si>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</si>
  <si>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</si>
  <si>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</si>
  <si>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</si>
  <si>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</si>
  <si>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</si>
  <si>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</si>
  <si>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</si>
  <si>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</si>
  <si>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</si>
  <si>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</si>
  <si>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</si>
  <si>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</si>
  <si>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</si>
  <si>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</si>
  <si>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</si>
  <si>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</si>
  <si>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</si>
  <si>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</si>
  <si>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</si>
  <si>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</si>
  <si>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</si>
  <si>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</si>
  <si>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</si>
  <si>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</si>
  <si>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</si>
  <si>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</si>
  <si>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</si>
  <si>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</si>
  <si>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</si>
  <si>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</si>
  <si>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</si>
  <si>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</si>
  <si>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</si>
  <si>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</si>
  <si>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</si>
  <si>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</si>
  <si>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</si>
  <si>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</si>
  <si>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</si>
  <si>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</si>
  <si>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</si>
  <si>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</si>
  <si>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</si>
  <si>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</si>
  <si>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</si>
  <si>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</si>
  <si>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</si>
  <si>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</si>
  <si>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</si>
  <si>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</si>
  <si>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</si>
  <si>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</si>
  <si>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</si>
  <si>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</si>
  <si>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</si>
  <si>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</si>
  <si>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</si>
  <si>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</si>
  <si>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</si>
  <si>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</si>
  <si>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</si>
  <si>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</si>
  <si>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</si>
  <si>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</si>
  <si>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</si>
  <si>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</si>
  <si>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</si>
  <si>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</si>
  <si>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</si>
  <si>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</si>
  <si>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</si>
  <si>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</si>
  <si>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</si>
  <si>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</si>
  <si>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</si>
  <si>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</si>
  <si>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</si>
  <si>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</si>
  <si>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</si>
  <si>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</si>
  <si>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</si>
  <si>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</si>
  <si>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</si>
  <si>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</si>
  <si>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</si>
  <si>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</si>
  <si>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</si>
  <si>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</si>
  <si>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</si>
  <si>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</si>
  <si>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</si>
  <si>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</si>
  <si>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</si>
  <si>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</si>
  <si>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</si>
  <si>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</si>
  <si>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</si>
  <si>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</si>
  <si>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</si>
  <si>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</si>
  <si>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</si>
  <si>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</si>
  <si>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</si>
  <si>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</si>
  <si>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</si>
  <si>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</si>
  <si>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</si>
  <si>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</si>
  <si>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</si>
  <si>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</si>
  <si>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</si>
  <si>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</si>
  <si>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</si>
  <si>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</si>
  <si>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</si>
  <si>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</si>
  <si>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</si>
  <si>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</si>
  <si>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</si>
  <si>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</si>
  <si>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</si>
  <si>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</si>
  <si>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</si>
  <si>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</si>
  <si>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</si>
  <si>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</si>
  <si>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</si>
  <si>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</si>
  <si>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</si>
  <si>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</si>
  <si>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</si>
  <si>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</si>
  <si>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</si>
  <si>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</si>
  <si>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</si>
  <si>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</si>
  <si>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</si>
  <si>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</si>
  <si>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</si>
  <si>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</si>
  <si>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</si>
  <si>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</si>
  <si>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</si>
  <si>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</si>
  <si>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</si>
  <si>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</si>
  <si>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</si>
  <si>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</si>
  <si>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</si>
  <si>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</si>
  <si>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</si>
  <si>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</si>
  <si>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</si>
  <si>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</si>
  <si>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</si>
  <si>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</si>
  <si>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</si>
  <si>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</si>
  <si>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</si>
  <si>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</si>
  <si>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</si>
  <si>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</si>
  <si>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</si>
  <si>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</si>
  <si>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</si>
  <si>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</si>
  <si>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</si>
  <si>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</si>
  <si>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</si>
  <si>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</si>
  <si>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</si>
  <si>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</si>
  <si>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</si>
  <si>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</si>
  <si>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</si>
  <si>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</si>
  <si>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</si>
  <si>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</si>
  <si>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</si>
  <si>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</si>
  <si>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</si>
  <si>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</si>
  <si>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</si>
  <si>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</si>
  <si>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</si>
  <si>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</si>
  <si>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</si>
  <si>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</si>
  <si>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</si>
  <si>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</si>
  <si>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</si>
  <si>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</si>
  <si>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</si>
  <si>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</si>
  <si>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</si>
  <si>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</si>
  <si>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</si>
  <si>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</si>
  <si>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</si>
  <si>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</si>
  <si>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</si>
  <si>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</si>
  <si>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</si>
  <si>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</si>
  <si>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</si>
  <si>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</si>
  <si>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</si>
  <si>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</si>
  <si>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</si>
  <si>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</si>
  <si>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</si>
  <si>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</si>
  <si>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</si>
  <si>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</si>
  <si>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</si>
  <si>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</si>
  <si>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</si>
  <si>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</si>
  <si>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</si>
  <si>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</si>
  <si>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</si>
  <si>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</si>
  <si>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</si>
  <si>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</si>
  <si>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</si>
  <si>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</si>
  <si>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</si>
  <si>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</si>
  <si>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</si>
  <si>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</si>
  <si>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</si>
  <si>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</si>
  <si>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</si>
  <si>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</si>
  <si>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</si>
  <si>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</si>
  <si>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</si>
  <si>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</si>
  <si>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</si>
  <si>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</si>
  <si>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</si>
  <si>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</si>
  <si>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</si>
  <si>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</si>
  <si>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</si>
  <si>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</si>
  <si>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</si>
  <si>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</si>
  <si>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</si>
  <si>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</si>
  <si>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</si>
  <si>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</si>
  <si>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</si>
  <si>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</si>
  <si>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</si>
  <si>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</si>
  <si>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</si>
  <si>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</si>
  <si>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</si>
  <si>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</si>
  <si>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</si>
  <si>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</si>
  <si>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</si>
  <si>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</si>
  <si>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</si>
  <si>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</si>
  <si>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</si>
  <si>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</si>
  <si>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</si>
  <si>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</si>
  <si>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</si>
  <si>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</si>
  <si>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</si>
  <si>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</si>
  <si>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</si>
  <si>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</si>
  <si>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</si>
  <si>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</si>
  <si>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</si>
  <si>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</si>
  <si>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</si>
  <si>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</si>
  <si>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</si>
  <si>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</si>
  <si>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</si>
  <si>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</si>
  <si>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</si>
  <si>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</si>
  <si>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</si>
  <si>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</si>
  <si>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</si>
  <si>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</si>
  <si>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</si>
  <si>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</si>
  <si>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</si>
  <si>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</si>
  <si>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</si>
  <si>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</si>
  <si>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</si>
  <si>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</si>
  <si>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</si>
  <si>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</si>
  <si>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</si>
  <si>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</si>
  <si>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</si>
  <si>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</si>
  <si>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</si>
  <si>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</si>
  <si>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</si>
  <si>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</si>
  <si>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</si>
  <si>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</si>
  <si>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</si>
  <si>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</si>
  <si>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</si>
  <si>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</si>
  <si>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</si>
  <si>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</si>
  <si>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</si>
  <si>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</si>
  <si>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</si>
  <si>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</si>
  <si>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</si>
  <si>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</si>
  <si>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</si>
  <si>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</si>
  <si>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</si>
  <si>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</si>
  <si>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</si>
  <si>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</si>
  <si>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</si>
  <si>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</si>
  <si>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</si>
  <si>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</si>
  <si>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</si>
  <si>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</si>
  <si>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</si>
  <si>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</si>
  <si>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</si>
  <si>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</si>
  <si>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</si>
  <si>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</si>
  <si>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</si>
  <si>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</si>
  <si>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</si>
  <si>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</si>
  <si>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</si>
  <si>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</si>
  <si>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</si>
  <si>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</si>
  <si>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</si>
  <si>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</si>
  <si>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</si>
  <si>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</si>
  <si>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</si>
  <si>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</si>
  <si>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</si>
  <si>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</si>
  <si>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</si>
  <si>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</si>
  <si>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</si>
  <si>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</si>
  <si>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</si>
  <si>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</si>
  <si>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</si>
  <si>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</si>
  <si>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</si>
  <si>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</si>
  <si>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</si>
  <si>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</si>
  <si>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</si>
  <si>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</si>
  <si>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</si>
  <si>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</si>
  <si>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</si>
  <si>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</si>
  <si>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</si>
  <si>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</si>
  <si>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</si>
  <si>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</si>
  <si>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</si>
  <si>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</si>
  <si>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</si>
  <si>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</si>
  <si>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</si>
  <si>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</si>
  <si>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</si>
  <si>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</si>
  <si>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</si>
  <si>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</si>
  <si>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</si>
  <si>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</si>
  <si>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</si>
  <si>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</si>
  <si>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</si>
  <si>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</si>
  <si>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</si>
  <si>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</si>
  <si>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</si>
  <si>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</si>
  <si>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</si>
  <si>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</si>
  <si>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</si>
  <si>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</si>
  <si>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</si>
  <si>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</si>
  <si>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</si>
  <si>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</si>
  <si>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</si>
  <si>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</si>
  <si>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</si>
  <si>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</si>
  <si>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</si>
  <si>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</si>
  <si>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</si>
  <si>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</si>
  <si>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</si>
  <si>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</si>
  <si>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</si>
  <si>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</si>
  <si>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</si>
  <si>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</si>
  <si>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</si>
  <si>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</si>
  <si>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</si>
  <si>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</si>
  <si>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</si>
  <si>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</si>
  <si>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</si>
  <si>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</si>
  <si>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</si>
  <si>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</si>
  <si>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</si>
  <si>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</si>
  <si>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</si>
  <si>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</si>
  <si>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</si>
  <si>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</si>
  <si>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</si>
  <si>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</si>
  <si>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</si>
  <si>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</si>
  <si>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</si>
  <si>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</si>
  <si>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</si>
  <si>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</si>
  <si>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</si>
  <si>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</si>
  <si>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</si>
  <si>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</si>
  <si>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</si>
  <si>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</si>
  <si>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</si>
  <si>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</si>
  <si>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</si>
  <si>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</si>
  <si>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</si>
  <si>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</si>
  <si>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</si>
  <si>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</si>
  <si>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</si>
  <si>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</si>
  <si>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</si>
  <si>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</si>
  <si>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</si>
  <si>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</si>
  <si>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</si>
  <si>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</si>
  <si>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</si>
  <si>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</si>
  <si>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</si>
  <si>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</si>
  <si>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</si>
  <si>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</si>
  <si>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</si>
  <si>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</si>
  <si>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</si>
  <si>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</si>
  <si>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</si>
  <si>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</si>
  <si>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</si>
  <si>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</si>
  <si>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</si>
  <si>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</si>
  <si>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</si>
  <si>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</si>
  <si>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</si>
  <si>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</si>
  <si>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</si>
  <si>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</si>
  <si>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</si>
  <si>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</si>
  <si>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</si>
  <si>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</si>
  <si>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</si>
  <si>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</si>
  <si>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</si>
  <si>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</si>
  <si>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</si>
  <si>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</si>
  <si>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</si>
  <si>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</si>
  <si>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</si>
  <si>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</si>
  <si>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</si>
  <si>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</si>
  <si>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</si>
  <si>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</si>
  <si>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</si>
  <si>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</si>
  <si>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</si>
  <si>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</si>
  <si>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</si>
  <si>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</si>
  <si>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</si>
  <si>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</si>
  <si>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</si>
  <si>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</si>
  <si>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</si>
  <si>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</si>
  <si>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</si>
  <si>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</si>
  <si>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</si>
  <si>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</si>
  <si>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</si>
  <si>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</si>
  <si>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</si>
  <si>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</si>
  <si>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</si>
  <si>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</si>
  <si>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</si>
  <si>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</si>
  <si>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</si>
  <si>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</si>
  <si>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</si>
  <si>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</si>
  <si>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</si>
  <si>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</si>
  <si>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</si>
  <si>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</si>
  <si>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</si>
  <si>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</si>
  <si>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</si>
  <si>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</si>
  <si>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</si>
  <si>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</si>
  <si>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</si>
  <si>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</si>
  <si>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</si>
  <si>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</si>
  <si>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</si>
  <si>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</si>
  <si>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</si>
  <si>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</si>
  <si>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</si>
  <si>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</si>
  <si>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</si>
  <si>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</si>
  <si>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</si>
  <si>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</si>
  <si>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</si>
  <si>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</si>
  <si>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</si>
  <si>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</si>
  <si>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</si>
  <si>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</si>
  <si>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</si>
  <si>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</si>
  <si>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</si>
  <si>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</si>
  <si>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</si>
  <si>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</si>
  <si>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</si>
  <si>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</si>
  <si>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</si>
  <si>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</si>
  <si>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</si>
  <si>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</si>
  <si>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</si>
  <si>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</si>
  <si>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</si>
  <si>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</si>
  <si>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</si>
  <si>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</si>
  <si>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</si>
  <si>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</si>
  <si>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</si>
  <si>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</si>
  <si>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</si>
  <si>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</si>
  <si>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</si>
  <si>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</si>
  <si>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</si>
  <si>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</si>
  <si>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</si>
  <si>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</si>
  <si>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</si>
  <si>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</si>
  <si>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</si>
  <si>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</si>
  <si>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</si>
  <si>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</si>
  <si>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</si>
  <si>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</si>
  <si>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</si>
  <si>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</si>
  <si>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</si>
  <si>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</si>
  <si>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</si>
  <si>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</si>
  <si>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</si>
  <si>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</si>
  <si>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</si>
  <si>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</si>
  <si>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</si>
  <si>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</si>
  <si>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</si>
  <si>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</si>
  <si>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</si>
  <si>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</si>
  <si>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</si>
  <si>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</si>
  <si>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</si>
  <si>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</si>
  <si>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</si>
  <si>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</si>
  <si>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</si>
  <si>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</si>
  <si>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</si>
  <si>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</si>
  <si>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</si>
  <si>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</si>
  <si>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</si>
  <si>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</si>
  <si>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</si>
  <si>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</si>
  <si>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</si>
  <si>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</si>
  <si>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</si>
  <si>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</si>
  <si>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</si>
  <si>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</si>
  <si>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</si>
  <si>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</si>
  <si>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</si>
  <si>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</si>
  <si>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</si>
  <si>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</si>
  <si>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</si>
  <si>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</si>
  <si>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</si>
  <si>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</si>
  <si>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</si>
  <si>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</si>
  <si>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</si>
  <si>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</si>
  <si>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</si>
  <si>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</si>
  <si>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</si>
  <si>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</si>
  <si>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</si>
  <si>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</si>
  <si>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</si>
  <si>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</si>
  <si>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</si>
  <si>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</si>
  <si>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</si>
  <si>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</si>
  <si>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</si>
  <si>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</si>
  <si>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</si>
  <si>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</si>
  <si>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</si>
  <si>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</si>
  <si>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</si>
  <si>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</si>
  <si>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</si>
  <si>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</si>
  <si>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</si>
  <si>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</si>
  <si>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</si>
  <si>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</si>
  <si>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</si>
  <si>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</si>
  <si>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</si>
  <si>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</si>
  <si>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</si>
  <si>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</si>
  <si>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</si>
  <si>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</si>
  <si>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</si>
  <si>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</si>
  <si>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</si>
  <si>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</si>
  <si>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</si>
  <si>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</si>
  <si>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</si>
  <si>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</si>
  <si>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</si>
  <si>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</si>
  <si>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</si>
  <si>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</si>
  <si>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</si>
  <si>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</si>
  <si>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</si>
  <si>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</si>
  <si>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</si>
  <si>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</si>
  <si>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</si>
  <si>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</si>
  <si>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</si>
  <si>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</si>
  <si>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</si>
  <si>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</si>
  <si>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</si>
  <si>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</si>
  <si>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</si>
  <si>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</si>
  <si>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</si>
  <si>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</si>
  <si>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</si>
  <si>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</si>
  <si>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</si>
  <si>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</si>
  <si>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</si>
  <si>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</si>
  <si>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</si>
  <si>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</si>
  <si>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</si>
  <si>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</si>
  <si>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</si>
  <si>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</si>
  <si>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</si>
  <si>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</si>
  <si>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</si>
  <si>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</si>
  <si>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</si>
  <si>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</si>
  <si>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</si>
  <si>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</si>
  <si>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</si>
  <si>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</si>
  <si>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</si>
  <si>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</si>
  <si>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</si>
  <si>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</si>
  <si>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</si>
  <si>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</si>
  <si>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</si>
  <si>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</si>
  <si>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</si>
  <si>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</si>
  <si>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</si>
  <si>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</si>
  <si>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</si>
  <si>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</si>
  <si>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</si>
  <si>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</si>
  <si>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</si>
  <si>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</si>
  <si>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</si>
  <si>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</si>
  <si>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</si>
  <si>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</si>
  <si>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</si>
  <si>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</si>
  <si>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</si>
  <si>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</si>
  <si>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</si>
  <si>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</si>
  <si>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</si>
  <si>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</si>
  <si>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</si>
  <si>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</si>
  <si>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</si>
  <si>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</si>
  <si>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</si>
  <si>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</si>
  <si>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</si>
  <si>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</si>
  <si>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</si>
  <si>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</si>
  <si>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</si>
  <si>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</si>
  <si>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</si>
  <si>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</si>
  <si>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</si>
  <si>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</si>
  <si>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</si>
  <si>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</si>
  <si>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</si>
  <si>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</si>
  <si>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</si>
  <si>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</si>
  <si>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</si>
  <si>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</si>
  <si>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</si>
  <si>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</si>
  <si>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</si>
  <si>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</si>
  <si>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</si>
  <si>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</si>
  <si>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</si>
  <si>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</si>
  <si>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</si>
  <si>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</si>
  <si>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</si>
  <si>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</si>
  <si>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</si>
  <si>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</si>
  <si>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</si>
  <si>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</si>
  <si>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</si>
  <si>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</si>
  <si>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</si>
  <si>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</si>
  <si>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</si>
  <si>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</si>
  <si>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</si>
  <si>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</si>
  <si>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</si>
  <si>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</si>
  <si>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</si>
  <si>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</si>
  <si>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</si>
  <si>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</si>
  <si>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</si>
  <si>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</si>
  <si>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</si>
  <si>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</si>
  <si>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</si>
  <si>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</si>
  <si>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</si>
  <si>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</si>
  <si>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</si>
  <si>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</si>
  <si>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</si>
  <si>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</si>
  <si>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</si>
  <si>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</si>
  <si>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</si>
  <si>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</si>
  <si>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</si>
  <si>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</si>
  <si>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</si>
  <si>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</si>
  <si>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</si>
  <si>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</si>
  <si>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</si>
  <si>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</si>
  <si>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</si>
  <si>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</si>
  <si>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</si>
  <si>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</si>
  <si>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</si>
  <si>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</si>
  <si>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</si>
  <si>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</si>
  <si>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</si>
  <si>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</si>
  <si>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</si>
  <si>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</si>
  <si>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</si>
  <si>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</si>
  <si>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</si>
  <si>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</si>
  <si>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</si>
  <si>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</si>
  <si>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</si>
  <si>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</si>
  <si>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</si>
  <si>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</si>
  <si>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</si>
  <si>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</si>
  <si>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</si>
  <si>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</si>
  <si>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</si>
  <si>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</si>
  <si>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</si>
  <si>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</si>
  <si>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</si>
  <si>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</si>
  <si>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</si>
  <si>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</si>
  <si>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</si>
  <si>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</si>
  <si>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</si>
  <si>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</si>
  <si>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</si>
  <si>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</si>
  <si>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</si>
  <si>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</si>
  <si>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</si>
  <si>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</si>
  <si>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</si>
  <si>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</si>
  <si>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</si>
  <si>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</si>
  <si>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</si>
  <si>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</si>
  <si>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</si>
  <si>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</si>
  <si>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</si>
  <si>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</si>
  <si>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</si>
  <si>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</si>
  <si>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</si>
  <si>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</si>
  <si>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</si>
  <si>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</si>
  <si>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</si>
  <si>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</si>
  <si>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</si>
  <si>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</si>
  <si>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</si>
  <si>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</si>
  <si>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</si>
  <si>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</si>
  <si>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</si>
  <si>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</si>
  <si>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</si>
  <si>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</si>
  <si>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</si>
  <si>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</si>
  <si>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</si>
  <si>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</si>
  <si>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</si>
  <si>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</si>
  <si>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</si>
  <si>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</si>
  <si>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</si>
  <si>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</si>
  <si>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</si>
  <si>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</si>
  <si>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</si>
  <si>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</si>
  <si>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</si>
  <si>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</si>
  <si>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</si>
  <si>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</si>
  <si>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</si>
  <si>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</si>
  <si>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</si>
  <si>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</si>
  <si>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</si>
  <si>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</si>
  <si>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</si>
  <si>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</si>
  <si>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</si>
  <si>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</si>
  <si>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</si>
  <si>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</si>
  <si>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</si>
  <si>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</si>
  <si>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</si>
  <si>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</si>
  <si>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</si>
  <si>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</si>
  <si>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</si>
  <si>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</si>
  <si>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</si>
  <si>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</si>
  <si>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</si>
  <si>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</si>
  <si>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</si>
  <si>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</si>
  <si>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</si>
  <si>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</si>
  <si>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</si>
  <si>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</si>
  <si>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</si>
  <si>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</si>
  <si>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</si>
  <si>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</si>
  <si>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</si>
  <si>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</si>
  <si>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</si>
  <si>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</si>
  <si>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</si>
  <si>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</si>
  <si>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</si>
  <si>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</si>
  <si>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</si>
  <si>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</si>
  <si>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</si>
  <si>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</si>
  <si>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</si>
  <si>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</si>
  <si>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</si>
  <si>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</si>
  <si>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</si>
  <si>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</si>
  <si>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</si>
  <si>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</si>
  <si>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</si>
  <si>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</si>
  <si>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</si>
  <si>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</si>
  <si>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</si>
  <si>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</si>
  <si>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</si>
  <si>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</si>
  <si>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</si>
  <si>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</si>
  <si>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</si>
  <si>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</si>
  <si>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</si>
  <si>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</si>
  <si>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</si>
  <si>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</si>
  <si>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</si>
  <si>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</si>
  <si>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</si>
  <si>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</si>
  <si>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</si>
  <si>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</si>
  <si>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</si>
  <si>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</si>
  <si>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</si>
  <si>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</si>
  <si>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</si>
  <si>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</si>
  <si>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</si>
  <si>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</si>
  <si>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</si>
  <si>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</si>
  <si>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</si>
  <si>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</si>
  <si>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</si>
  <si>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</si>
  <si>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</si>
  <si>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</si>
  <si>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</si>
  <si>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</si>
  <si>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</si>
  <si>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</si>
  <si>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</si>
  <si>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</si>
  <si>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</si>
  <si>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</si>
  <si>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</si>
  <si>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</si>
  <si>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</si>
  <si>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</si>
  <si>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</si>
  <si>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</si>
  <si>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</si>
  <si>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</si>
  <si>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</si>
  <si>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</si>
  <si>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</si>
  <si>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</si>
  <si>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</si>
  <si>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</si>
  <si>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</si>
  <si>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</si>
  <si>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</si>
  <si>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</si>
  <si>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</si>
  <si>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</si>
  <si>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</si>
  <si>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</si>
  <si>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</si>
  <si>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</si>
  <si>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</si>
  <si>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</si>
  <si>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</si>
  <si>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</si>
  <si>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</si>
  <si>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</si>
  <si>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</si>
  <si>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</si>
  <si>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</si>
  <si>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</si>
  <si>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</si>
  <si>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</si>
  <si>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</si>
  <si>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</si>
  <si>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</si>
  <si>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</si>
  <si>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</si>
  <si>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</si>
  <si>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</si>
  <si>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</si>
  <si>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</si>
  <si>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</si>
  <si>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</si>
  <si>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</si>
  <si>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</si>
  <si>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</si>
  <si>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</si>
  <si>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</si>
  <si>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</si>
  <si>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</si>
  <si>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</si>
  <si>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</si>
  <si>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</si>
  <si>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</si>
  <si>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</si>
  <si>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</si>
  <si>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</si>
  <si>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</si>
  <si>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</si>
  <si>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</si>
  <si>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</si>
  <si>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</si>
  <si>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</si>
  <si>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</si>
  <si>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</si>
  <si>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</si>
  <si>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</si>
  <si>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</si>
  <si>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</si>
  <si>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</si>
  <si>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</si>
  <si>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</si>
  <si>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</si>
  <si>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</si>
  <si>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</si>
  <si>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</si>
  <si>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</si>
  <si>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</si>
  <si>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</si>
  <si>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</si>
  <si>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</si>
  <si>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</si>
  <si>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</si>
  <si>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</si>
  <si>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</si>
  <si>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</si>
  <si>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</si>
  <si>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</si>
  <si>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</si>
  <si>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</si>
  <si>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</si>
  <si>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</si>
  <si>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</si>
  <si>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</si>
  <si>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</si>
  <si>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</si>
  <si>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</si>
  <si>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</si>
  <si>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</si>
  <si>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</si>
  <si>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</si>
  <si>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</si>
  <si>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</si>
  <si>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</si>
  <si>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</si>
  <si>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</si>
  <si>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</si>
  <si>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</si>
  <si>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</si>
  <si>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</si>
  <si>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</si>
  <si>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</si>
  <si>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</si>
  <si>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</si>
  <si>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</si>
  <si>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</si>
  <si>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</si>
  <si>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</si>
  <si>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</si>
  <si>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</si>
  <si>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</si>
  <si>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</si>
  <si>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</si>
  <si>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</si>
  <si>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</si>
  <si>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</si>
  <si>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</si>
  <si>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</si>
  <si>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</si>
  <si>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</si>
  <si>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</si>
  <si>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</si>
  <si>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</si>
  <si>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</si>
  <si>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</si>
  <si>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</si>
  <si>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</si>
  <si>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</si>
  <si>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</si>
  <si>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</si>
  <si>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</si>
  <si>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</si>
  <si>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</si>
  <si>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</si>
  <si>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</si>
  <si>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</si>
  <si>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</si>
  <si>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</si>
  <si>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</si>
  <si>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</si>
  <si>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</si>
  <si>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</si>
  <si>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</si>
  <si>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</si>
  <si>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</si>
  <si>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</si>
  <si>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</si>
  <si>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</si>
  <si>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</si>
  <si>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</si>
  <si>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</si>
  <si>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</si>
  <si>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</si>
  <si>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</si>
  <si>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</si>
  <si>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</si>
  <si>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</si>
  <si>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</si>
  <si>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</si>
  <si>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</si>
  <si>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</si>
  <si>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</si>
  <si>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</si>
  <si>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</si>
  <si>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</si>
  <si>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</si>
  <si>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</si>
  <si>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</si>
  <si>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</si>
  <si>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</si>
  <si>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</si>
  <si>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</si>
  <si>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</si>
  <si>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</si>
  <si>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</si>
  <si>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</si>
  <si>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</si>
  <si>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</si>
  <si>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</si>
  <si>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</si>
  <si>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</si>
  <si>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</si>
  <si>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</si>
  <si>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</si>
  <si>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</si>
  <si>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</si>
  <si>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</si>
  <si>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</si>
  <si>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</si>
  <si>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</si>
  <si>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</si>
  <si>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</si>
  <si>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</si>
  <si>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</si>
  <si>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</si>
  <si>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</si>
  <si>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</si>
  <si>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</si>
  <si>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</si>
  <si>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</si>
  <si>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</si>
  <si>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</si>
  <si>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</si>
  <si>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</si>
  <si>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</si>
  <si>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</si>
  <si>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</si>
  <si>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</si>
  <si>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</si>
  <si>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</si>
  <si>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</si>
  <si>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</si>
  <si>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</si>
  <si>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</si>
  <si>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</si>
  <si>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</si>
  <si>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</si>
  <si>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</si>
  <si>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</si>
  <si>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</si>
  <si>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</si>
  <si>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</si>
  <si>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</si>
  <si>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</si>
  <si>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</si>
  <si>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</si>
  <si>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</si>
  <si>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</si>
  <si>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</si>
  <si>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</si>
  <si>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</si>
  <si>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</si>
  <si>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</si>
  <si>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</si>
  <si>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</si>
  <si>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</si>
  <si>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</si>
  <si>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</si>
  <si>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</si>
  <si>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</si>
  <si>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</si>
  <si>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</si>
  <si>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</si>
  <si>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</si>
  <si>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</si>
  <si>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</si>
  <si>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</si>
  <si>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</si>
  <si>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</si>
  <si>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</si>
  <si>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</si>
  <si>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</si>
  <si>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</si>
  <si>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</si>
  <si>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</si>
  <si>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</si>
  <si>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</si>
  <si>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</si>
  <si>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</si>
  <si>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</si>
  <si>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</si>
  <si>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</si>
  <si>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</si>
  <si>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</si>
  <si>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</si>
  <si>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</si>
  <si>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</si>
  <si>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</si>
  <si>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</si>
  <si>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</si>
  <si>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</si>
  <si>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</si>
  <si>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</si>
  <si>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</si>
  <si>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</si>
  <si>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</si>
  <si>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</si>
  <si>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</si>
  <si>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</si>
  <si>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</si>
  <si>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</si>
  <si>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</si>
  <si>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</si>
  <si>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</si>
  <si>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</si>
  <si>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</si>
  <si>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</si>
  <si>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</si>
  <si>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</si>
  <si>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</si>
  <si>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</si>
  <si>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</si>
  <si>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</si>
  <si>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</si>
  <si>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</si>
  <si>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</si>
  <si>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</si>
  <si>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</si>
  <si>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</si>
  <si>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</si>
  <si>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</si>
  <si>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</si>
  <si>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</si>
  <si>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</si>
  <si>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</si>
  <si>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</si>
  <si>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</si>
  <si>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</si>
  <si>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</si>
  <si>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</si>
  <si>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</si>
  <si>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</si>
  <si>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</si>
  <si>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</si>
  <si>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</si>
  <si>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</si>
  <si>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</si>
  <si>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</si>
  <si>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</si>
  <si>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</si>
  <si>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</si>
  <si>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</si>
  <si>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</si>
  <si>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</si>
  <si>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</si>
  <si>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</si>
  <si>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</si>
  <si>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</si>
  <si>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</si>
  <si>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</si>
  <si>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</si>
  <si>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</si>
  <si>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</si>
  <si>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</si>
  <si>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</si>
  <si>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</si>
  <si>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</si>
  <si>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</si>
  <si>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</si>
  <si>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</si>
  <si>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</si>
  <si>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</si>
  <si>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</si>
  <si>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</si>
  <si>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</si>
  <si>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</si>
  <si>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</si>
  <si>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</si>
  <si>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</si>
  <si>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</si>
  <si>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</si>
  <si>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</si>
  <si>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</si>
  <si>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</si>
  <si>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</si>
  <si>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</si>
  <si>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</si>
  <si>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</si>
  <si>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</si>
  <si>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</si>
  <si>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</si>
  <si>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</si>
  <si>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</si>
  <si>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</si>
  <si>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</si>
  <si>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</si>
  <si>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</si>
  <si>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</si>
  <si>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</si>
  <si>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</si>
  <si>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</si>
  <si>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</si>
  <si>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</si>
  <si>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</si>
  <si>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</si>
  <si>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</si>
  <si>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</si>
  <si>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</si>
  <si>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</si>
  <si>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</si>
  <si>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</si>
  <si>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</si>
  <si>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</si>
  <si>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</si>
  <si>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</si>
  <si>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</si>
  <si>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</si>
  <si>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</si>
  <si>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</si>
  <si>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</si>
  <si>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</si>
  <si>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</si>
  <si>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</si>
  <si>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</si>
  <si>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</si>
  <si>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</si>
  <si>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</si>
  <si>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</si>
  <si>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</si>
  <si>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</si>
  <si>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</si>
  <si>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</si>
  <si>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</si>
  <si>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</si>
  <si>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</si>
  <si>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</si>
  <si>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</si>
  <si>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</si>
  <si>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</si>
  <si>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</si>
  <si>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</si>
  <si>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</si>
  <si>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</si>
  <si>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</si>
  <si>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</si>
  <si>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</si>
  <si>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</si>
  <si>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</si>
  <si>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</si>
  <si>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</si>
  <si>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</si>
  <si>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</si>
  <si>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</si>
  <si>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</si>
  <si>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</si>
  <si>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</si>
  <si>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</si>
  <si>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</si>
  <si>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</si>
  <si>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</si>
  <si>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</si>
  <si>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</si>
  <si>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</si>
  <si>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</si>
  <si>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</si>
  <si>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</si>
  <si>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</si>
  <si>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</si>
  <si>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</si>
  <si>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</si>
  <si>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</si>
  <si>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</si>
  <si>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</si>
  <si>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</si>
  <si>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</si>
  <si>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</si>
  <si>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</si>
  <si>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</si>
  <si>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</si>
  <si>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</si>
  <si>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</si>
  <si>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</si>
  <si>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</si>
  <si>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</si>
  <si>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</si>
  <si>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</si>
  <si>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</si>
  <si>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</si>
  <si>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</si>
  <si>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</si>
  <si>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</si>
  <si>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</si>
  <si>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</si>
  <si>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</si>
  <si>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</si>
  <si>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</si>
  <si>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</si>
  <si>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</si>
  <si>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</si>
  <si>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</si>
  <si>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</si>
  <si>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</si>
  <si>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</si>
  <si>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</si>
  <si>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</si>
  <si>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</si>
  <si>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</si>
  <si>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</si>
  <si>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</si>
  <si>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</si>
  <si>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</si>
  <si>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</si>
  <si>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</si>
  <si>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</si>
  <si>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</si>
  <si>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</si>
  <si>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</si>
  <si>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</si>
  <si>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</si>
  <si>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</si>
  <si>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</si>
  <si>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</si>
  <si>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</si>
  <si>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</si>
  <si>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</si>
  <si>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</si>
  <si>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</si>
  <si>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</si>
  <si>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</si>
  <si>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</si>
  <si>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</si>
  <si>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</si>
  <si>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</si>
  <si>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</si>
  <si>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</si>
  <si>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</si>
  <si>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</si>
  <si>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</si>
  <si>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</si>
  <si>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</si>
  <si>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</si>
  <si>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</si>
  <si>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</si>
  <si>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</si>
  <si>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</si>
  <si>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</si>
  <si>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</si>
  <si>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</si>
  <si>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</si>
  <si>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</si>
  <si>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</si>
  <si>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</si>
  <si>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</si>
  <si>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</si>
  <si>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</si>
  <si>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</si>
  <si>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</si>
  <si>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</si>
  <si>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</si>
  <si>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</si>
  <si>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</si>
  <si>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</si>
  <si>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</si>
  <si>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</si>
  <si>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</si>
  <si>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</si>
  <si>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</si>
  <si>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</si>
  <si>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</si>
  <si>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</si>
  <si>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</si>
  <si>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</si>
  <si>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</si>
  <si>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</si>
  <si>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</si>
  <si>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</si>
  <si>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</si>
  <si>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</si>
  <si>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</si>
  <si>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</si>
  <si>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</si>
  <si>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</si>
  <si>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</si>
  <si>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</si>
  <si>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</si>
  <si>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</si>
  <si>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</si>
  <si>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</si>
  <si>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</si>
  <si>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</si>
  <si>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</si>
  <si>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</si>
  <si>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</si>
  <si>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</si>
  <si>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</si>
  <si>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</si>
  <si>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</si>
  <si>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</si>
  <si>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</si>
  <si>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</si>
  <si>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</si>
  <si>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</si>
  <si>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</si>
  <si>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</si>
  <si>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</si>
  <si>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</si>
  <si>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</si>
  <si>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</si>
  <si>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</si>
  <si>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</si>
  <si>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</si>
  <si>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</si>
  <si>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</si>
  <si>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</si>
  <si>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</si>
  <si>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</si>
  <si>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</si>
  <si>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</si>
  <si>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</si>
  <si>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</si>
  <si>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</si>
  <si>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</si>
  <si>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</si>
  <si>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</si>
  <si>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</si>
  <si>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</si>
  <si>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</si>
  <si>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</si>
  <si>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</si>
  <si>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</si>
  <si>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</si>
  <si>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</si>
  <si>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</si>
  <si>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</si>
  <si>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</si>
  <si>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</si>
  <si>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</si>
  <si>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</si>
  <si>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</si>
  <si>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</si>
  <si>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</si>
  <si>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</si>
  <si>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</si>
  <si>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</si>
  <si>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</si>
  <si>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</si>
  <si>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</si>
  <si>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</si>
  <si>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</si>
  <si>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</si>
  <si>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</si>
  <si>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</si>
  <si>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</si>
  <si>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</si>
  <si>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</si>
  <si>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</si>
  <si>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</si>
  <si>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</si>
  <si>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</si>
  <si>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</si>
  <si>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</si>
  <si>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</si>
  <si>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</si>
  <si>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</si>
  <si>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</si>
  <si>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</si>
  <si>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</si>
  <si>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</si>
  <si>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</si>
  <si>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</si>
  <si>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</si>
  <si>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</si>
  <si>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</si>
  <si>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</si>
  <si>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</si>
  <si>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</si>
  <si>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</si>
  <si>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</si>
  <si>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</si>
  <si>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</si>
  <si>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</si>
  <si>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</si>
  <si>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</si>
  <si>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</si>
  <si>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</si>
  <si>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</si>
  <si>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</si>
  <si>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</si>
  <si>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</si>
  <si>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</si>
  <si>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</si>
  <si>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</si>
  <si>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</si>
  <si>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</si>
  <si>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</si>
  <si>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</si>
  <si>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</si>
  <si>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</si>
  <si>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</si>
  <si>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</si>
  <si>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</si>
  <si>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</si>
  <si>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</si>
  <si>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</si>
  <si>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</si>
  <si>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</si>
  <si>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</si>
  <si>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</si>
  <si>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</si>
  <si>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</si>
  <si>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</si>
  <si>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</si>
  <si>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</si>
  <si>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</si>
  <si>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</si>
  <si>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</si>
  <si>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</si>
  <si>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</si>
  <si>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</si>
  <si>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</si>
  <si>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</si>
  <si>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</si>
  <si>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</si>
  <si>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</si>
  <si>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</si>
  <si>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</si>
  <si>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</si>
  <si>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</si>
  <si>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</si>
  <si>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</si>
  <si>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</si>
  <si>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</si>
  <si>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</si>
  <si>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</si>
  <si>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</si>
  <si>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</si>
  <si>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</si>
  <si>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</si>
  <si>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</si>
  <si>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</si>
  <si>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</si>
  <si>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</si>
  <si>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</si>
  <si>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</si>
  <si>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</si>
  <si>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</si>
  <si>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</si>
  <si>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</si>
  <si>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</si>
  <si>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</si>
  <si>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</si>
  <si>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</si>
  <si>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</si>
  <si>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</si>
  <si>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</si>
  <si>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</si>
  <si>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</si>
  <si>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</si>
  <si>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</si>
  <si>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</si>
  <si>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</si>
  <si>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</si>
  <si>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</si>
  <si>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</si>
  <si>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</si>
  <si>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</si>
  <si>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</si>
  <si>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</si>
  <si>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</si>
  <si>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</si>
  <si>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</si>
  <si>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</si>
  <si>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</si>
  <si>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</si>
  <si>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</si>
  <si>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</si>
  <si>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</si>
  <si>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</si>
  <si>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</si>
  <si>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</si>
  <si>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</si>
  <si>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</si>
  <si>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</si>
  <si>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</si>
  <si>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</si>
  <si>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</si>
  <si>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</si>
  <si>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</si>
  <si>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</si>
  <si>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</si>
  <si>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</si>
  <si>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</si>
  <si>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</si>
  <si>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</si>
  <si>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</si>
  <si>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</si>
  <si>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</si>
  <si>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</si>
  <si>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</si>
  <si>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</si>
  <si>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</si>
  <si>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</si>
  <si>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</si>
  <si>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</si>
  <si>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</si>
  <si>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</si>
  <si>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</si>
  <si>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</si>
  <si>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</si>
  <si>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</si>
  <si>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</si>
  <si>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</si>
  <si>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</si>
  <si>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</si>
  <si>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</si>
  <si>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</si>
  <si>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</si>
  <si>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</si>
  <si>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</si>
  <si>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</si>
  <si>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</si>
  <si>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</si>
  <si>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</si>
  <si>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</si>
  <si>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</si>
  <si>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</si>
  <si>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</si>
  <si>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</si>
  <si>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</si>
  <si>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</si>
  <si>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</si>
  <si>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</si>
  <si>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</si>
  <si>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</si>
  <si>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</si>
  <si>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</si>
  <si>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</si>
  <si>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</si>
  <si>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</si>
  <si>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</si>
  <si>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</si>
  <si>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</si>
  <si>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</si>
  <si>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</si>
  <si>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</si>
  <si>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</si>
  <si>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</si>
  <si>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</si>
  <si>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</si>
  <si>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</si>
  <si>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</si>
  <si>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</si>
  <si>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</si>
  <si>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</si>
  <si>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</si>
  <si>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</si>
  <si>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</si>
  <si>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</si>
  <si>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</si>
  <si>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</si>
  <si>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</si>
  <si>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</si>
  <si>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</si>
  <si>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</si>
  <si>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</si>
  <si>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</si>
  <si>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</si>
  <si>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</si>
  <si>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</si>
  <si>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</si>
  <si>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</si>
  <si>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</si>
  <si>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</si>
  <si>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</si>
  <si>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</si>
  <si>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</si>
  <si>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</si>
  <si>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</si>
  <si>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</si>
  <si>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</si>
  <si>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</si>
  <si>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</si>
  <si>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</si>
  <si>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</si>
  <si>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</si>
  <si>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</si>
  <si>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</si>
  <si>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</si>
  <si>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</si>
  <si>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</si>
  <si>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</si>
  <si>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</si>
  <si>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</si>
  <si>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</si>
  <si>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</si>
  <si>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</si>
  <si>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</si>
  <si>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</si>
  <si>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</si>
  <si>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</si>
  <si>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</si>
  <si>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</si>
  <si>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</si>
  <si>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</si>
  <si>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</si>
  <si>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</si>
  <si>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</si>
  <si>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</si>
  <si>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</si>
  <si>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</si>
  <si>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</si>
  <si>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</si>
  <si>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</si>
  <si>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</si>
  <si>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</si>
  <si>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</si>
  <si>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</si>
  <si>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</si>
  <si>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</si>
  <si>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</si>
  <si>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</si>
  <si>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</si>
  <si>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</si>
  <si>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</si>
  <si>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</si>
  <si>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</si>
  <si>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</si>
  <si>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</si>
  <si>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</si>
  <si>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</si>
  <si>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</si>
  <si>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</si>
  <si>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</si>
  <si>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</si>
  <si>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</si>
  <si>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</si>
  <si>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</si>
  <si>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</si>
  <si>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</si>
  <si>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</si>
  <si>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</si>
  <si>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</si>
  <si>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</si>
  <si>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</si>
  <si>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</si>
  <si>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</si>
  <si>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</si>
  <si>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</si>
  <si>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</si>
  <si>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</si>
  <si>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</si>
  <si>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</si>
  <si>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</si>
  <si>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</si>
  <si>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</si>
  <si>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</si>
  <si>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</si>
  <si>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</si>
  <si>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</si>
  <si>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</si>
  <si>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</si>
  <si>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</si>
  <si>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</si>
  <si>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</si>
  <si>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</si>
  <si>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</si>
  <si>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</si>
  <si>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</si>
  <si>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</si>
  <si>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</si>
  <si>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</si>
  <si>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</si>
  <si>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</si>
  <si>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</si>
  <si>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</si>
  <si>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</si>
  <si>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</si>
  <si>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</si>
  <si>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</si>
  <si>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</si>
  <si>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</si>
  <si>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</si>
  <si>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</si>
  <si>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</si>
  <si>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</si>
  <si>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</si>
  <si>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</si>
  <si>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</si>
  <si>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</si>
  <si>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</si>
  <si>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</si>
  <si>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</si>
  <si>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</si>
  <si>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</si>
  <si>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</si>
  <si>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</si>
  <si>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</si>
  <si>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</si>
  <si>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</si>
  <si>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</si>
  <si>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</si>
  <si>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</si>
  <si>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</si>
  <si>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</si>
  <si>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</si>
  <si>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</si>
  <si>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</si>
  <si>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</si>
  <si>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</si>
  <si>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</si>
  <si>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</si>
  <si>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</si>
  <si>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</si>
  <si>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</si>
  <si>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</si>
  <si>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</si>
  <si>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</si>
  <si>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</si>
  <si>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</si>
  <si>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</si>
  <si>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</si>
  <si>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</si>
  <si>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</si>
  <si>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</si>
  <si>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</si>
  <si>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</si>
  <si>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</si>
  <si>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</si>
  <si>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</si>
  <si>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</si>
  <si>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</si>
  <si>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</si>
  <si>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</si>
  <si>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</si>
  <si>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</si>
  <si>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</si>
  <si>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</si>
  <si>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</si>
  <si>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</si>
  <si>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</si>
  <si>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</si>
  <si>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</si>
  <si>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</si>
  <si>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</si>
  <si>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</si>
  <si>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</si>
  <si>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</si>
  <si>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</si>
  <si>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</si>
  <si>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</si>
  <si>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</si>
  <si>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</si>
  <si>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</si>
  <si>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</si>
  <si>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</si>
  <si>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</si>
  <si>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</si>
  <si>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</si>
  <si>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</si>
  <si>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</si>
  <si>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</si>
  <si>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</si>
  <si>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</si>
  <si>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</si>
  <si>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</si>
  <si>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</si>
  <si>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</si>
  <si>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</si>
  <si>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</si>
  <si>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</si>
  <si>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</si>
  <si>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</si>
  <si>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</si>
  <si>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</si>
  <si>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</si>
  <si>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</si>
  <si>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</si>
  <si>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</si>
  <si>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</si>
  <si>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</si>
  <si>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</si>
  <si>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</si>
  <si>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</si>
  <si>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</si>
  <si>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</si>
  <si>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</si>
  <si>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</si>
  <si>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</si>
  <si>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</si>
  <si>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</si>
  <si>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</si>
  <si>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</si>
  <si>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</si>
  <si>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</si>
  <si>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</si>
  <si>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</si>
  <si>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</si>
  <si>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</si>
  <si>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</si>
  <si>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</si>
  <si>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</si>
  <si>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</si>
  <si>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</si>
  <si>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</si>
  <si>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</si>
  <si>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</si>
  <si>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</si>
  <si>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</si>
  <si>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</si>
  <si>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</si>
  <si>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</si>
  <si>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</si>
  <si>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</si>
  <si>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</si>
  <si>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</si>
  <si>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</si>
  <si>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</si>
  <si>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</si>
  <si>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</si>
  <si>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</si>
  <si>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</si>
  <si>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</si>
  <si>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</si>
  <si>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</si>
  <si>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</si>
  <si>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</si>
  <si>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</si>
  <si>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</si>
  <si>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</si>
  <si>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</si>
  <si>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</si>
  <si>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</si>
  <si>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</si>
  <si>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</si>
  <si>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</si>
  <si>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</si>
  <si>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</si>
  <si>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</si>
  <si>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</si>
  <si>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</si>
  <si>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</si>
  <si>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</si>
  <si>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</si>
  <si>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</si>
  <si>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</si>
  <si>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</si>
  <si>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</si>
  <si>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</si>
  <si>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</si>
  <si>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</si>
  <si>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</si>
  <si>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</si>
  <si>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</si>
  <si>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</si>
  <si>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</si>
  <si>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</si>
  <si>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</si>
  <si>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</si>
  <si>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</si>
  <si>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</si>
  <si>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</si>
  <si>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</si>
  <si>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</si>
  <si>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</si>
  <si>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</si>
  <si>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</si>
  <si>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</si>
  <si>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</si>
  <si>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</si>
  <si>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</si>
  <si>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</si>
  <si>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</si>
  <si>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</si>
  <si>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</si>
  <si>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</si>
  <si>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</si>
  <si>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</si>
  <si>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</si>
  <si>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</si>
  <si>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</si>
  <si>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</si>
  <si>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</si>
  <si>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</si>
  <si>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</si>
  <si>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</si>
  <si>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</si>
  <si>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</si>
  <si>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</si>
  <si>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</si>
  <si>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</si>
  <si>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</si>
  <si>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</si>
  <si>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</si>
  <si>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</si>
  <si>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</si>
  <si>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</si>
  <si>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</si>
  <si>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</si>
  <si>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</si>
  <si>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</si>
  <si>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</si>
  <si>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</si>
  <si>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</si>
  <si>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</si>
  <si>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</si>
  <si>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</si>
  <si>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</si>
  <si>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</si>
  <si>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</si>
  <si>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</si>
  <si>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</si>
  <si>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</si>
  <si>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</si>
  <si>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</si>
  <si>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</si>
  <si>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</si>
  <si>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</si>
  <si>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</si>
  <si>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</si>
  <si>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</si>
  <si>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</si>
  <si>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</si>
  <si>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</si>
  <si>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</si>
  <si>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</si>
  <si>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</si>
  <si>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</si>
  <si>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</si>
  <si>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</si>
  <si>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</si>
  <si>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</si>
  <si>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</si>
  <si>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</si>
  <si>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</si>
  <si>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</si>
  <si>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</si>
  <si>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</si>
  <si>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</si>
  <si>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</si>
  <si>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</si>
  <si>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</si>
  <si>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</si>
  <si>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</si>
  <si>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</si>
  <si>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</si>
  <si>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</si>
  <si>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</si>
  <si>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</si>
  <si>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</si>
  <si>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</si>
  <si>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</si>
  <si>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</si>
  <si>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</si>
  <si>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</si>
  <si>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</si>
  <si>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</si>
  <si>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</si>
  <si>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</si>
  <si>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</si>
  <si>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</si>
  <si>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</si>
  <si>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</si>
  <si>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</si>
  <si>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</si>
  <si>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</si>
  <si>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</si>
  <si>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</si>
  <si>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</si>
  <si>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</si>
  <si>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</si>
  <si>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</si>
  <si>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</si>
  <si>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</si>
  <si>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</si>
  <si>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</si>
  <si>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</si>
  <si>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</si>
  <si>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</si>
  <si>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</si>
  <si>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</si>
  <si>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</si>
  <si>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</si>
  <si>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</si>
  <si>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</si>
  <si>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</si>
  <si>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</si>
  <si>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</si>
  <si>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</si>
  <si>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</si>
  <si>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</si>
  <si>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</si>
  <si>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</si>
  <si>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</si>
  <si>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</si>
  <si>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</si>
  <si>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</si>
  <si>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</si>
  <si>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</si>
  <si>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</si>
  <si>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</si>
  <si>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</si>
  <si>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</si>
  <si>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</si>
  <si>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</si>
  <si>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</si>
  <si>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</si>
  <si>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</si>
  <si>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</si>
  <si>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</si>
  <si>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</si>
  <si>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</si>
  <si>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</si>
  <si>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</si>
  <si>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</si>
  <si>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</si>
  <si>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</si>
  <si>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</si>
  <si>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</si>
  <si>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</si>
  <si>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</si>
  <si>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</si>
  <si>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</si>
  <si>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</si>
  <si>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</si>
  <si>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</si>
  <si>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</si>
  <si>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</si>
  <si>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</si>
  <si>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</si>
  <si>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</si>
  <si>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</si>
  <si>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</si>
  <si>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</si>
  <si>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</si>
  <si>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</si>
  <si>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</si>
  <si>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</si>
  <si>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</si>
  <si>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</si>
  <si>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</si>
  <si>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</si>
  <si>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</si>
  <si>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</si>
  <si>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</si>
  <si>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</si>
  <si>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</si>
  <si>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</si>
  <si>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</si>
  <si>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</si>
  <si>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</si>
  <si>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</si>
  <si>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</si>
  <si>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</si>
  <si>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</si>
  <si>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</si>
  <si>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</si>
  <si>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</si>
  <si>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</si>
  <si>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</si>
  <si>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</si>
  <si>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</si>
  <si>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</si>
  <si>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</si>
  <si>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</si>
  <si>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</si>
  <si>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</si>
  <si>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</si>
  <si>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</si>
  <si>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</si>
  <si>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</si>
  <si>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</si>
  <si>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</si>
  <si>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</si>
  <si>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</si>
  <si>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</si>
  <si>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</si>
  <si>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</si>
  <si>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</si>
  <si>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</si>
  <si>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</si>
  <si>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</si>
  <si>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</si>
  <si>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</si>
  <si>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</si>
  <si>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</si>
  <si>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</si>
  <si>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</si>
  <si>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</si>
  <si>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</si>
  <si>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</si>
  <si>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</si>
  <si>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</si>
  <si>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</si>
  <si>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</si>
  <si>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</si>
  <si>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</si>
  <si>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</si>
  <si>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</si>
  <si>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</si>
  <si>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</si>
  <si>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</si>
  <si>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</si>
  <si>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</si>
  <si>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</si>
  <si>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</si>
  <si>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</si>
  <si>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</si>
  <si>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</si>
  <si>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</si>
  <si>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</si>
  <si>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</si>
  <si>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</si>
  <si>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</si>
  <si>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</si>
  <si>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</si>
  <si>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</si>
  <si>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</si>
  <si>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</si>
  <si>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</si>
  <si>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</si>
  <si>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</si>
  <si>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</si>
  <si>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</si>
  <si>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</si>
  <si>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</si>
  <si>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</si>
  <si>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</si>
  <si>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</si>
  <si>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</si>
  <si>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</si>
  <si>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</si>
  <si>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</si>
  <si>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</si>
  <si>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</si>
  <si>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</si>
  <si>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</si>
  <si>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</si>
  <si>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</si>
  <si>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</si>
  <si>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</si>
  <si>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</si>
  <si>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</si>
  <si>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</si>
  <si>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</si>
  <si>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</si>
  <si>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</si>
  <si>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</si>
  <si>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</si>
  <si>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</si>
  <si>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</si>
  <si>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</si>
  <si>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</si>
  <si>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</si>
  <si>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</si>
  <si>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</si>
  <si>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</si>
  <si>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</si>
  <si>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</si>
  <si>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</si>
  <si>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</si>
  <si>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</si>
  <si>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</si>
  <si>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</si>
  <si>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</si>
  <si>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</si>
  <si>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</si>
  <si>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</si>
  <si>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</si>
  <si>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</si>
  <si>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</si>
  <si>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</si>
  <si>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</si>
  <si>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</si>
  <si>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</si>
  <si>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</si>
  <si>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</si>
  <si>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</si>
  <si>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</si>
  <si>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</si>
  <si>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</si>
  <si>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</si>
  <si>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</si>
  <si>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</si>
  <si>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</si>
  <si>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</si>
  <si>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</si>
  <si>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</si>
  <si>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</si>
  <si>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</si>
  <si>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</si>
  <si>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</si>
  <si>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</si>
  <si>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</si>
  <si>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</si>
  <si>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</si>
  <si>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</si>
  <si>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</si>
  <si>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</si>
  <si>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</si>
  <si>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</si>
  <si>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</si>
  <si>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</si>
  <si>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</si>
  <si>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</si>
  <si>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</si>
  <si>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</si>
  <si>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</si>
  <si>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</si>
  <si>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</si>
  <si>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</si>
  <si>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</si>
  <si>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</si>
  <si>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</si>
  <si>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</si>
  <si>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</si>
  <si>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</si>
  <si>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</si>
  <si>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</si>
  <si>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</si>
  <si>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</si>
  <si>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</si>
  <si>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</si>
  <si>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</si>
  <si>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</si>
  <si>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</si>
  <si>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</si>
  <si>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</si>
  <si>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</si>
  <si>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</si>
  <si>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</si>
  <si>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</si>
  <si>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</si>
  <si>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</si>
  <si>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</si>
  <si>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</si>
  <si>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</si>
  <si>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</si>
  <si>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</si>
  <si>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</si>
  <si>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</si>
  <si>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</si>
  <si>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</si>
  <si>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</si>
  <si>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</si>
  <si>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</si>
  <si>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</si>
  <si>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</si>
  <si>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</si>
  <si>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</si>
  <si>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</si>
  <si>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</si>
  <si>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</si>
  <si>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</si>
  <si>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</si>
  <si>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</si>
  <si>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</si>
  <si>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</si>
  <si>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</si>
  <si>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</si>
  <si>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</si>
  <si>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</si>
  <si>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</si>
  <si>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</si>
  <si>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</si>
  <si>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</si>
  <si>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</si>
  <si>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</si>
  <si>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</si>
  <si>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</si>
  <si>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</si>
  <si>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</si>
  <si>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</si>
  <si>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</si>
  <si>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</si>
  <si>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</si>
  <si>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</si>
  <si>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</si>
  <si>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</si>
  <si>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</si>
  <si>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</si>
  <si>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</si>
  <si>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</si>
  <si>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</si>
  <si>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</si>
  <si>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</si>
  <si>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</si>
  <si>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</si>
  <si>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</si>
  <si>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</si>
  <si>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</si>
  <si>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</si>
  <si>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</si>
  <si>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</si>
  <si>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</si>
  <si>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</si>
  <si>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</si>
  <si>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</si>
  <si>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</si>
  <si>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</si>
  <si>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</si>
  <si>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</si>
  <si>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</si>
  <si>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</si>
  <si>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</si>
  <si>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</si>
  <si>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</si>
  <si>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</si>
  <si>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</si>
  <si>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</si>
  <si>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</si>
  <si>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</si>
  <si>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</si>
  <si>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</si>
  <si>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</si>
  <si>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</si>
  <si>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</si>
  <si>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</si>
  <si>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</si>
  <si>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</si>
  <si>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</si>
  <si>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</si>
  <si>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</si>
  <si>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</si>
  <si>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</si>
  <si>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</si>
  <si>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</si>
  <si>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</si>
  <si>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</si>
  <si>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</si>
  <si>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</si>
  <si>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</si>
  <si>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</si>
  <si>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</si>
  <si>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</si>
  <si>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</si>
  <si>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</si>
  <si>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</si>
  <si>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</si>
  <si>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</si>
  <si>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</si>
  <si>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</si>
  <si>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</si>
  <si>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</si>
  <si>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</si>
  <si>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</si>
  <si>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</si>
  <si>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</si>
  <si>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</si>
  <si>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</si>
  <si>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</si>
  <si>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</si>
  <si>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</si>
  <si>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</si>
  <si>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</si>
  <si>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</si>
  <si>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</si>
  <si>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</si>
  <si>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</si>
  <si>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</si>
  <si>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</si>
  <si>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</si>
  <si>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</si>
  <si>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</si>
  <si>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</si>
  <si>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</si>
  <si>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</si>
  <si>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</si>
  <si>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</si>
  <si>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</si>
  <si>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</si>
  <si>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</si>
  <si>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</si>
  <si>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</si>
  <si>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</si>
  <si>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</si>
  <si>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</si>
  <si>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</si>
  <si>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</si>
  <si>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</si>
  <si>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</si>
  <si>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</si>
  <si>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</si>
  <si>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</si>
  <si>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</si>
  <si>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</si>
  <si>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</si>
  <si>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</si>
  <si>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</si>
  <si>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</si>
  <si>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</si>
  <si>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</si>
  <si>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</si>
  <si>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</si>
  <si>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</si>
  <si>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</si>
  <si>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</si>
  <si>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</si>
  <si>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</si>
  <si>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</si>
  <si>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</si>
  <si>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</si>
  <si>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</si>
  <si>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</si>
  <si>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</si>
  <si>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</si>
  <si>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</si>
  <si>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</si>
  <si>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</si>
  <si>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</si>
  <si>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</si>
  <si>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</si>
  <si>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</si>
  <si>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</si>
  <si>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</si>
  <si>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</si>
  <si>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</si>
  <si>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</si>
  <si>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</si>
  <si>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</si>
  <si>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</si>
  <si>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</si>
  <si>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</si>
  <si>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</si>
  <si>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</si>
  <si>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</si>
  <si>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</si>
  <si>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</si>
  <si>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</si>
  <si>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</si>
  <si>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</si>
  <si>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</si>
  <si>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</si>
  <si>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</si>
  <si>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</si>
  <si>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</si>
  <si>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</si>
  <si>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</si>
  <si>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</si>
  <si>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</si>
  <si>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</si>
  <si>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</si>
  <si>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</si>
  <si>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</si>
  <si>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</si>
  <si>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</si>
  <si>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</si>
  <si>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</si>
  <si>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</si>
  <si>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</si>
  <si>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</si>
  <si>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</si>
  <si>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</si>
  <si>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</si>
  <si>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</si>
  <si>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</si>
  <si>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</si>
  <si>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</si>
  <si>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</si>
  <si>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</si>
  <si>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</si>
  <si>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</si>
  <si>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</si>
  <si>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</si>
  <si>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</si>
  <si>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</si>
  <si>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</si>
  <si>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</si>
  <si>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</si>
  <si>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</si>
  <si>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</si>
  <si>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</si>
  <si>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</si>
  <si>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</si>
  <si>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</si>
  <si>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</si>
  <si>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</si>
  <si>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</si>
  <si>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</si>
  <si>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</si>
  <si>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</si>
  <si>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</si>
  <si>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</si>
  <si>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</si>
  <si>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</si>
  <si>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</si>
  <si>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</si>
  <si>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</si>
  <si>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</si>
  <si>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</si>
  <si>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</si>
  <si>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</si>
  <si>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</si>
  <si>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</si>
  <si>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</si>
  <si>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</si>
  <si>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</si>
  <si>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</si>
  <si>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</si>
  <si>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</si>
  <si>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</si>
  <si>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</si>
  <si>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</si>
  <si>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</si>
  <si>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</si>
  <si>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</si>
  <si>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</si>
  <si>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</si>
  <si>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</si>
  <si>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</si>
  <si>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</si>
  <si>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</si>
  <si>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</si>
  <si>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</si>
  <si>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</si>
  <si>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</si>
  <si>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</si>
  <si>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</si>
  <si>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</si>
  <si>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</si>
  <si>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</si>
  <si>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</si>
  <si>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</si>
  <si>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</si>
  <si>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</si>
  <si>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</si>
  <si>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</si>
  <si>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</si>
  <si>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</si>
  <si>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</si>
  <si>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</si>
  <si>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</si>
  <si>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</si>
  <si>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</si>
  <si>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</si>
  <si>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</si>
  <si>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</si>
  <si>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</si>
  <si>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</si>
  <si>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</si>
  <si>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</si>
  <si>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</si>
  <si>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</si>
  <si>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</si>
  <si>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</si>
  <si>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</si>
  <si>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</si>
  <si>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</si>
  <si>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</si>
  <si>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</si>
  <si>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</si>
  <si>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</si>
  <si>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</si>
  <si>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</si>
  <si>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</si>
  <si>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</si>
  <si>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</si>
  <si>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</si>
  <si>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</si>
  <si>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</si>
  <si>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</si>
  <si>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</si>
  <si>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</si>
  <si>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</si>
  <si>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</si>
  <si>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</si>
  <si>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</si>
  <si>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</si>
  <si>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</si>
  <si>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</si>
  <si>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</si>
  <si>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</si>
  <si>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</si>
  <si>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</si>
  <si>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</si>
  <si>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</si>
  <si>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</si>
  <si>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</si>
  <si>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</si>
  <si>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</si>
  <si>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</si>
  <si>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</si>
  <si>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</si>
  <si>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</si>
  <si>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</si>
  <si>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</si>
  <si>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</si>
  <si>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</si>
  <si>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</si>
  <si>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</si>
  <si>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</si>
  <si>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</si>
  <si>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</si>
  <si>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</si>
  <si>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</si>
  <si>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</si>
  <si>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</si>
  <si>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</si>
  <si>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</si>
  <si>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</si>
  <si>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</si>
  <si>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</si>
  <si>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</si>
  <si>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</si>
  <si>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</si>
  <si>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</si>
  <si>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</si>
  <si>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</si>
  <si>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</si>
  <si>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</si>
  <si>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</si>
  <si>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</si>
  <si>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</si>
  <si>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</si>
  <si>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</si>
  <si>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</si>
  <si>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</si>
  <si>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</si>
  <si>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</si>
  <si>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</si>
  <si>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</si>
  <si>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</si>
  <si>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</si>
  <si>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</si>
  <si>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</si>
  <si>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</si>
  <si>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</si>
  <si>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</si>
  <si>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</si>
  <si>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</si>
  <si>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</si>
  <si>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</si>
  <si>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</si>
  <si>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</si>
  <si>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</si>
  <si>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</si>
  <si>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</si>
  <si>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</si>
  <si>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</si>
  <si>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</si>
  <si>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</si>
  <si>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</si>
  <si>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</si>
  <si>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</si>
  <si>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</si>
  <si>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</si>
  <si>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</si>
  <si>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</si>
  <si>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</si>
  <si>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</si>
  <si>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</si>
  <si>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</si>
  <si>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</si>
  <si>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</si>
  <si>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</si>
  <si>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</si>
  <si>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</si>
  <si>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</si>
  <si>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</si>
  <si>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</si>
  <si>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</si>
  <si>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</si>
  <si>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</si>
  <si>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</si>
  <si>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</si>
  <si>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</si>
  <si>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</si>
  <si>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</si>
  <si>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</si>
  <si>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</si>
  <si>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</si>
  <si>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</si>
  <si>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</si>
  <si>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</si>
  <si>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</si>
  <si>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</si>
  <si>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</si>
  <si>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</si>
  <si>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</si>
  <si>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</si>
  <si>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</si>
  <si>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</si>
  <si>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</si>
  <si>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</si>
  <si>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</si>
  <si>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</si>
  <si>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</si>
  <si>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</si>
  <si>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</si>
  <si>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</si>
  <si>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</si>
  <si>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</si>
  <si>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</si>
  <si>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</si>
  <si>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</si>
  <si>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</si>
  <si>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</si>
  <si>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</si>
  <si>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</si>
  <si>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</si>
  <si>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</si>
  <si>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</si>
  <si>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</si>
  <si>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</si>
  <si>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</si>
  <si>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</si>
  <si>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</si>
  <si>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</si>
  <si>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</si>
  <si>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</si>
  <si>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</si>
  <si>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</si>
  <si>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</si>
  <si>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</si>
  <si>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</si>
  <si>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</si>
  <si>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</si>
  <si>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</si>
  <si>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</si>
  <si>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</si>
  <si>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</si>
  <si>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</si>
  <si>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</si>
  <si>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</si>
  <si>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</si>
  <si>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</si>
  <si>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</si>
  <si>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</si>
  <si>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</si>
  <si>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</si>
  <si>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</si>
  <si>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</si>
  <si>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</si>
  <si>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</si>
  <si>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</si>
  <si>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</si>
  <si>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</si>
  <si>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</si>
  <si>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</si>
  <si>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</si>
  <si>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</si>
  <si>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</si>
  <si>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</si>
  <si>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</si>
  <si>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</si>
  <si>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</si>
  <si>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</si>
  <si>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</si>
  <si>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</si>
  <si>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</si>
  <si>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</si>
  <si>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</si>
  <si>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</si>
  <si>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</si>
  <si>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</si>
  <si>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</si>
  <si>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</si>
  <si>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</si>
  <si>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</si>
  <si>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</si>
  <si>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</si>
  <si>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</si>
  <si>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</si>
  <si>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</si>
  <si>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</si>
  <si>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</si>
  <si>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</si>
  <si>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</si>
  <si>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</si>
  <si>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</si>
  <si>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</si>
  <si>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</si>
  <si>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</si>
  <si>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</si>
  <si>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</si>
  <si>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</si>
  <si>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</si>
  <si>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</si>
  <si>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</si>
  <si>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</si>
  <si>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</si>
  <si>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</si>
  <si>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</si>
  <si>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</si>
  <si>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</si>
  <si>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</si>
  <si>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</si>
  <si>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</si>
  <si>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</si>
  <si>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</si>
  <si>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</si>
  <si>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</si>
  <si>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</si>
  <si>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</si>
  <si>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</si>
  <si>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</si>
  <si>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</si>
  <si>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</si>
  <si>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</si>
  <si>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</si>
  <si>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</si>
  <si>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</si>
  <si>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</si>
  <si>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</si>
  <si>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</si>
  <si>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</si>
  <si>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</si>
  <si>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</si>
  <si>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</si>
  <si>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</si>
  <si>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</si>
  <si>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</si>
  <si>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</si>
  <si>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</si>
  <si>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</si>
  <si>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</si>
  <si>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</si>
  <si>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</si>
  <si>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</si>
  <si>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</si>
  <si>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</si>
  <si>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</si>
  <si>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</si>
  <si>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</si>
  <si>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</si>
  <si>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</si>
  <si>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</si>
  <si>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</si>
  <si>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</si>
  <si>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</si>
  <si>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</si>
  <si>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</si>
  <si>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</si>
  <si>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</si>
  <si>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</si>
  <si>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</si>
  <si>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</si>
  <si>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</si>
  <si>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</si>
  <si>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</si>
  <si>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</si>
  <si>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</si>
  <si>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</si>
  <si>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</si>
  <si>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</si>
  <si>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</si>
  <si>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</si>
  <si>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</si>
  <si>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</si>
  <si>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</si>
  <si>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</si>
  <si>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</si>
  <si>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</si>
  <si>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</si>
  <si>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</si>
  <si>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</si>
  <si>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</si>
  <si>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</si>
  <si>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</si>
  <si>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</si>
  <si>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</si>
  <si>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</si>
  <si>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</si>
  <si>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</si>
  <si>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</si>
  <si>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</si>
  <si>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</si>
  <si>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</si>
  <si>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</si>
  <si>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</si>
  <si>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</si>
  <si>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</si>
  <si>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</si>
  <si>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</si>
  <si>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</si>
  <si>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</si>
  <si>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</si>
  <si>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</si>
  <si>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</si>
  <si>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</si>
  <si>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</si>
  <si>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</si>
  <si>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</si>
  <si>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</si>
  <si>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</si>
  <si>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</si>
  <si>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</si>
  <si>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</si>
  <si>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</si>
  <si>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</si>
  <si>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</si>
  <si>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</si>
  <si>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</si>
  <si>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</si>
  <si>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</si>
  <si>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</si>
  <si>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</si>
  <si>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</si>
  <si>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</si>
  <si>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</si>
  <si>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</si>
  <si>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</si>
  <si>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</si>
  <si>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</si>
  <si>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</si>
  <si>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</si>
  <si>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</si>
  <si>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</si>
  <si>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</si>
  <si>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</si>
  <si>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</si>
  <si>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</si>
  <si>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</si>
  <si>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</si>
  <si>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</si>
  <si>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</si>
  <si>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</si>
  <si>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</si>
  <si>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</si>
  <si>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</si>
  <si>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</si>
  <si>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</si>
  <si>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</si>
  <si>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</si>
  <si>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</si>
  <si>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</si>
  <si>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</si>
  <si>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</si>
  <si>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</si>
  <si>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</si>
  <si>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</si>
  <si>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</si>
  <si>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</si>
  <si>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</si>
  <si>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</si>
  <si>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</si>
  <si>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</si>
  <si>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</si>
  <si>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</si>
  <si>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</si>
  <si>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</si>
  <si>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</si>
  <si>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</si>
  <si>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</si>
  <si>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</si>
  <si>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</si>
  <si>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</si>
  <si>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</si>
  <si>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</si>
  <si>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</si>
  <si>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</si>
  <si>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</si>
  <si>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</si>
  <si>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</si>
  <si>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</si>
  <si>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</si>
  <si>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</si>
  <si>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</si>
  <si>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</si>
  <si>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</si>
  <si>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</si>
  <si>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</si>
  <si>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</si>
  <si>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</si>
  <si>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</si>
  <si>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</si>
  <si>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</si>
  <si>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</si>
  <si>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</si>
  <si>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</si>
  <si>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</si>
  <si>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</si>
  <si>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</si>
  <si>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</si>
  <si>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</si>
  <si>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</si>
  <si>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</si>
  <si>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</si>
  <si>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</si>
  <si>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</si>
  <si>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</si>
  <si>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</si>
  <si>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</si>
  <si>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</si>
  <si>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</si>
  <si>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</si>
  <si>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</si>
  <si>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</si>
  <si>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</si>
  <si>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</si>
  <si>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</si>
  <si>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</si>
  <si>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</si>
  <si>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</si>
  <si>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</si>
  <si>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</si>
  <si>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</si>
  <si>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</si>
  <si>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</si>
  <si>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</si>
  <si>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</si>
  <si>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</si>
  <si>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</si>
  <si>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</si>
  <si>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</si>
  <si>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</si>
  <si>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</si>
  <si>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</si>
  <si>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</si>
  <si>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</si>
  <si>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</si>
  <si>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</si>
  <si>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</si>
  <si>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</si>
  <si>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</si>
  <si>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</si>
  <si>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</si>
  <si>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</si>
  <si>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</si>
  <si>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</si>
  <si>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</si>
  <si>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</si>
  <si>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</si>
  <si>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</si>
  <si>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</si>
  <si>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</si>
  <si>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</si>
  <si>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</si>
  <si>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</si>
  <si>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</si>
  <si>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</si>
  <si>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</si>
  <si>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</si>
  <si>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</si>
  <si>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</si>
  <si>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</si>
  <si>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</si>
  <si>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</si>
  <si>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</si>
  <si>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</si>
  <si>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</si>
  <si>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</si>
  <si>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</si>
  <si>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</si>
  <si>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</si>
  <si>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</si>
  <si>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</si>
  <si>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</si>
  <si>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</si>
  <si>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</si>
  <si>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</si>
  <si>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</si>
  <si>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</si>
  <si>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</si>
  <si>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</si>
  <si>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</si>
  <si>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</si>
  <si>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</si>
  <si>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</si>
  <si>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</si>
  <si>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</si>
  <si>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</si>
  <si>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</si>
  <si>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</si>
  <si>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</si>
  <si>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</si>
  <si>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</si>
  <si>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</si>
  <si>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</si>
  <si>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</si>
  <si>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</si>
  <si>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</si>
  <si>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</si>
  <si>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</si>
  <si>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</si>
  <si>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</si>
  <si>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</si>
  <si>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</si>
  <si>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</si>
  <si>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</si>
  <si>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</si>
  <si>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</si>
  <si>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</si>
  <si>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</si>
  <si>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</si>
  <si>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</si>
  <si>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</si>
  <si>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</si>
  <si>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</si>
  <si>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</si>
  <si>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</si>
  <si>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</si>
  <si>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</si>
  <si>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</si>
  <si>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</si>
  <si>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</si>
  <si>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</si>
  <si>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</si>
  <si>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</si>
  <si>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</si>
  <si>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</si>
  <si>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</si>
  <si>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</si>
  <si>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</si>
  <si>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</si>
  <si>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</si>
  <si>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</si>
  <si>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</si>
  <si>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</si>
  <si>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</si>
  <si>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</si>
  <si>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</si>
  <si>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</si>
  <si>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</si>
  <si>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</si>
  <si>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</si>
  <si>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</si>
  <si>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</si>
  <si>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</si>
  <si>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</si>
  <si>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</si>
  <si>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</si>
  <si>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</si>
  <si>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</si>
  <si>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</si>
  <si>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</si>
  <si>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</si>
  <si>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</si>
  <si>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</si>
  <si>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</si>
  <si>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</si>
  <si>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</si>
  <si>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</si>
  <si>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</si>
  <si>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</si>
  <si>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</si>
  <si>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</si>
  <si>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</si>
  <si>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</si>
  <si>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</si>
  <si>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</si>
  <si>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</si>
  <si>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</si>
  <si>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</si>
  <si>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</si>
  <si>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</si>
  <si>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</si>
  <si>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</si>
  <si>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</si>
  <si>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</si>
  <si>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</si>
  <si>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</si>
  <si>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</si>
  <si>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</si>
  <si>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</si>
  <si>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</si>
  <si>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</si>
  <si>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</si>
  <si>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</si>
  <si>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</si>
  <si>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</si>
  <si>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</si>
  <si>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</si>
  <si>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</si>
  <si>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</si>
  <si>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</si>
  <si>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</si>
  <si>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</si>
  <si>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</si>
  <si>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</si>
  <si>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</si>
  <si>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</si>
  <si>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</si>
  <si>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</si>
  <si>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</si>
  <si>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</si>
  <si>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</si>
  <si>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</si>
  <si>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</si>
  <si>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</si>
  <si>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</si>
  <si>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</si>
  <si>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</si>
  <si>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</si>
  <si>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</si>
  <si>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</si>
  <si>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</si>
  <si>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</si>
  <si>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</si>
  <si>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</si>
  <si>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</si>
  <si>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</si>
  <si>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</si>
  <si>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</si>
  <si>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</si>
  <si>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</si>
  <si>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</si>
  <si>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</si>
  <si>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</si>
  <si>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</si>
  <si>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</si>
  <si>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</si>
  <si>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</si>
  <si>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</si>
  <si>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</si>
  <si>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</si>
  <si>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</si>
  <si>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</si>
  <si>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</si>
  <si>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</si>
  <si>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</si>
  <si>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</si>
  <si>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</si>
  <si>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</si>
  <si>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</si>
  <si>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</si>
  <si>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</si>
  <si>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</si>
  <si>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</si>
  <si>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</si>
  <si>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</si>
  <si>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</si>
  <si>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</si>
  <si>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</si>
  <si>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</si>
  <si>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</si>
  <si>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</si>
  <si>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</si>
  <si>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</si>
  <si>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</si>
  <si>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</si>
  <si>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</si>
  <si>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</si>
  <si>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</si>
  <si>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</si>
  <si>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</si>
  <si>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</si>
  <si>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</si>
  <si>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</si>
  <si>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</si>
  <si>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</si>
  <si>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</si>
  <si>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</si>
  <si>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</si>
  <si>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</si>
  <si>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</si>
  <si>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</si>
  <si>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</si>
  <si>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</si>
  <si>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</si>
  <si>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</si>
  <si>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</si>
  <si>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</si>
  <si>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</si>
  <si>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</si>
  <si>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</si>
  <si>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</si>
  <si>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</si>
  <si>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</si>
  <si>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</si>
  <si>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</si>
  <si>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</si>
  <si>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</si>
  <si>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</si>
  <si>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</si>
  <si>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</si>
  <si>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</si>
  <si>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</si>
  <si>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</si>
  <si>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</si>
  <si>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</si>
  <si>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</si>
  <si>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</si>
  <si>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</si>
  <si>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</si>
  <si>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</si>
  <si>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</si>
  <si>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</si>
  <si>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</si>
  <si>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</si>
  <si>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</si>
  <si>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</si>
  <si>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</si>
  <si>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</si>
  <si>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</si>
  <si>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</si>
  <si>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</si>
  <si>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</si>
  <si>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</si>
  <si>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</si>
  <si>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</si>
  <si>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</si>
  <si>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</si>
  <si>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</si>
  <si>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</si>
  <si>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</si>
  <si>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</si>
  <si>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</si>
  <si>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</si>
  <si>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</si>
  <si>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</si>
  <si>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</si>
  <si>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</si>
  <si>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</si>
  <si>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</si>
  <si>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</si>
  <si>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</si>
  <si>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</si>
  <si>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</si>
  <si>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</si>
  <si>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</si>
  <si>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</si>
  <si>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</si>
  <si>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</si>
  <si>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</si>
  <si>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</si>
  <si>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</si>
  <si>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</si>
  <si>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</si>
  <si>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</si>
  <si>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</si>
  <si>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</si>
  <si>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</si>
  <si>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</si>
  <si>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</si>
  <si>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</si>
  <si>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</si>
  <si>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</si>
  <si>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</si>
  <si>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</si>
  <si>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</si>
  <si>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</si>
  <si>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</si>
  <si>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</si>
  <si>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</si>
  <si>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</si>
  <si>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</si>
  <si>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</si>
  <si>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</si>
  <si>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</si>
  <si>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</si>
  <si>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</si>
  <si>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</si>
  <si>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</si>
  <si>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</si>
  <si>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</si>
  <si>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</si>
  <si>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</si>
  <si>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</si>
  <si>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</si>
  <si>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</si>
  <si>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</si>
  <si>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</si>
  <si>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</si>
  <si>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</si>
  <si>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</si>
  <si>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</si>
  <si>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</si>
  <si>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</si>
  <si>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</si>
  <si>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</si>
  <si>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</si>
  <si>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</si>
  <si>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</si>
  <si>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</si>
  <si>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</si>
  <si>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</si>
  <si>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</si>
  <si>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</si>
  <si>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</si>
  <si>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</si>
  <si>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</si>
  <si>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</si>
  <si>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</si>
  <si>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</si>
  <si>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</si>
  <si>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</si>
  <si>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</si>
  <si>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</si>
  <si>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</si>
  <si>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</si>
  <si>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</si>
  <si>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</si>
  <si>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</si>
  <si>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</si>
  <si>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</si>
  <si>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</si>
  <si>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</si>
  <si>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</si>
  <si>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</si>
  <si>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</si>
  <si>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</si>
  <si>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</si>
  <si>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</si>
  <si>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</si>
  <si>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</si>
  <si>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</si>
  <si>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</si>
  <si>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</si>
  <si>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</si>
  <si>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</si>
  <si>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</si>
  <si>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</si>
  <si>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</si>
  <si>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</si>
  <si>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</si>
  <si>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</si>
  <si>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</si>
  <si>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</si>
  <si>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</si>
  <si>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</si>
  <si>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</si>
  <si>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</si>
  <si>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</si>
  <si>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</si>
  <si>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</si>
  <si>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</si>
  <si>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</si>
  <si>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</si>
  <si>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</si>
  <si>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</si>
  <si>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</si>
  <si>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</si>
  <si>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</si>
  <si>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</si>
  <si>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</si>
  <si>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</si>
  <si>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</si>
  <si>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</si>
  <si>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</si>
  <si>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</si>
  <si>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</si>
  <si>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</si>
  <si>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</si>
  <si>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</si>
  <si>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</si>
  <si>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</si>
  <si>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</si>
  <si>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</si>
  <si>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</si>
  <si>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</si>
  <si>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</si>
  <si>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</si>
  <si>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</si>
  <si>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</si>
  <si>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</si>
  <si>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</si>
  <si>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</si>
  <si>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</si>
  <si>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</si>
  <si>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</si>
  <si>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</si>
  <si>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</si>
  <si>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</si>
  <si>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</si>
  <si>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</si>
  <si>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</si>
  <si>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</si>
  <si>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</si>
  <si>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</si>
  <si>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</si>
  <si>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</si>
  <si>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</si>
  <si>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</si>
  <si>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</si>
  <si>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</si>
  <si>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</si>
  <si>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</si>
  <si>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</si>
  <si>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</si>
  <si>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</si>
  <si>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</si>
  <si>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</si>
  <si>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</si>
  <si>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</si>
  <si>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</si>
  <si>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</si>
  <si>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</si>
  <si>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</si>
  <si>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</si>
  <si>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</si>
  <si>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</si>
  <si>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</si>
  <si>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</si>
  <si>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</si>
  <si>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</si>
  <si>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</si>
  <si>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</si>
  <si>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</si>
  <si>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</si>
  <si>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</si>
  <si>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</si>
  <si>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</si>
  <si>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</si>
  <si>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</si>
  <si>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</si>
  <si>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</si>
  <si>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</si>
  <si>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</si>
  <si>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</si>
  <si>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</si>
  <si>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</si>
  <si>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</si>
  <si>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</si>
  <si>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</si>
  <si>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</si>
  <si>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</si>
  <si>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</si>
  <si>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</si>
  <si>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</si>
  <si>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</si>
  <si>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</si>
  <si>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</si>
  <si>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</si>
  <si>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</si>
  <si>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</si>
  <si>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</si>
  <si>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</si>
  <si>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</si>
  <si>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</si>
  <si>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</si>
  <si>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</si>
  <si>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</si>
  <si>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</si>
  <si>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</si>
  <si>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</si>
  <si>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</si>
  <si>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</si>
  <si>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</si>
  <si>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</si>
  <si>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</si>
  <si>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</si>
  <si>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</si>
  <si>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</si>
  <si>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</si>
  <si>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</si>
  <si>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</si>
  <si>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</si>
  <si>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</si>
  <si>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</si>
  <si>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</si>
  <si>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</si>
  <si>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</si>
  <si>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</si>
  <si>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</si>
  <si>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</si>
  <si>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</si>
  <si>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</si>
  <si>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</si>
  <si>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</si>
  <si>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</si>
  <si>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</si>
  <si>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</si>
  <si>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</si>
  <si>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</si>
  <si>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</si>
  <si>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</si>
  <si>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</si>
  <si>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</si>
  <si>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</si>
  <si>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</si>
  <si>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</si>
  <si>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</si>
  <si>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</si>
  <si>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</si>
  <si>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</si>
  <si>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</si>
  <si>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</si>
  <si>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</si>
  <si>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</si>
  <si>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</si>
  <si>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</si>
  <si>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</si>
  <si>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</si>
  <si>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</si>
  <si>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</si>
  <si>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</si>
  <si>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</si>
  <si>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</si>
  <si>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</si>
  <si>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</si>
  <si>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</si>
  <si>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</si>
  <si>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</si>
  <si>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</si>
  <si>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</si>
  <si>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</si>
  <si>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</si>
  <si>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</si>
  <si>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</si>
  <si>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</si>
  <si>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</si>
  <si>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</si>
  <si>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</si>
  <si>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</si>
  <si>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</si>
  <si>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</si>
  <si>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</si>
  <si>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</si>
  <si>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</si>
  <si>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</si>
  <si>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</si>
  <si>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</si>
  <si>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</si>
  <si>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</si>
  <si>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</si>
  <si>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</si>
  <si>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</si>
  <si>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</si>
  <si>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</si>
  <si>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</si>
  <si>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</si>
  <si>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</si>
  <si>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</si>
  <si>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</si>
  <si>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</si>
  <si>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</si>
  <si>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</si>
  <si>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</si>
  <si>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</si>
  <si>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</si>
  <si>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</si>
  <si>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</si>
  <si>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</si>
  <si>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</si>
  <si>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</si>
  <si>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</si>
  <si>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</si>
  <si>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</si>
  <si>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</si>
  <si>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</si>
  <si>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</si>
  <si>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</si>
  <si>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</si>
  <si>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</si>
  <si>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</si>
  <si>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</si>
  <si>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</si>
  <si>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</si>
  <si>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</si>
  <si>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</si>
  <si>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</si>
  <si>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</si>
  <si>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</si>
  <si>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</si>
  <si>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</si>
  <si>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</si>
  <si>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</si>
  <si>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</si>
  <si>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</si>
  <si>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</si>
  <si>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</si>
  <si>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</si>
  <si>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</si>
  <si>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</si>
  <si>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</si>
  <si>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</si>
  <si>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</si>
  <si>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</si>
  <si>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</si>
  <si>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</si>
  <si>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</si>
  <si>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</si>
  <si>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</si>
  <si>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</si>
  <si>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</si>
  <si>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</si>
  <si>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</si>
  <si>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</si>
  <si>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</si>
  <si>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</si>
  <si>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</si>
  <si>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</si>
  <si>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</si>
  <si>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</si>
  <si>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</si>
  <si>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</si>
  <si>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</si>
  <si>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</si>
  <si>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</si>
  <si>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</si>
  <si>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</si>
  <si>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</si>
  <si>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</si>
  <si>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</si>
  <si>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</si>
  <si>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</si>
  <si>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</si>
  <si>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</si>
  <si>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</si>
  <si>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</si>
  <si>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</si>
  <si>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</si>
  <si>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</si>
  <si>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</si>
  <si>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</si>
  <si>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</si>
  <si>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</si>
  <si>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</si>
  <si>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</si>
  <si>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</si>
  <si>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</si>
  <si>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</si>
  <si>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</si>
  <si>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</si>
  <si>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</si>
  <si>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</si>
  <si>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</si>
  <si>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</si>
  <si>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</si>
  <si>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</si>
  <si>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</si>
  <si>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</si>
  <si>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</si>
  <si>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</si>
  <si>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</si>
  <si>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</si>
  <si>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</si>
  <si>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</si>
  <si>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</si>
  <si>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</si>
  <si>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</si>
  <si>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</si>
  <si>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</si>
  <si>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</si>
  <si>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</si>
  <si>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</si>
  <si>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</si>
  <si>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</si>
  <si>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</si>
  <si>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</si>
  <si>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</si>
  <si>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</si>
  <si>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</si>
  <si>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</si>
  <si>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</si>
  <si>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</si>
  <si>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</si>
  <si>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</si>
  <si>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</si>
  <si>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</si>
  <si>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</si>
  <si>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</si>
  <si>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</si>
  <si>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</si>
  <si>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</si>
  <si>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</si>
  <si>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</si>
  <si>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</si>
  <si>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</si>
  <si>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</si>
  <si>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</si>
  <si>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</si>
  <si>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</si>
  <si>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</si>
  <si>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</si>
  <si>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</si>
  <si>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</si>
  <si>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</si>
  <si>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</si>
  <si>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</si>
  <si>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</si>
  <si>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</si>
  <si>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</si>
  <si>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</si>
  <si>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</si>
  <si>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</si>
  <si>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</si>
  <si>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</si>
  <si>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</si>
  <si>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</si>
  <si>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</si>
  <si>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</si>
  <si>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</si>
  <si>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</si>
  <si>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</si>
  <si>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</si>
  <si>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</si>
  <si>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</si>
  <si>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</si>
  <si>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</si>
  <si>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</si>
  <si>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</si>
  <si>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</si>
  <si>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</si>
  <si>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</si>
  <si>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</si>
  <si>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</si>
  <si>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</si>
  <si>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</si>
  <si>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</si>
  <si>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</si>
  <si>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</si>
  <si>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</si>
  <si>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</si>
  <si>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</si>
  <si>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</si>
  <si>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</si>
  <si>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</si>
  <si>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</si>
  <si>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</si>
  <si>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</si>
  <si>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</si>
  <si>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</si>
  <si>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</si>
  <si>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</si>
  <si>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</si>
  <si>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</si>
  <si>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</si>
  <si>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</si>
  <si>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</si>
  <si>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</si>
  <si>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</si>
  <si>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</si>
  <si>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</si>
  <si>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</si>
  <si>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</si>
  <si>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</si>
  <si>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</si>
  <si>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</si>
  <si>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</si>
  <si>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</si>
  <si>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</si>
  <si>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</si>
  <si>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</si>
  <si>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</si>
  <si>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</si>
  <si>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</si>
  <si>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</si>
  <si>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</si>
  <si>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</si>
  <si>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</si>
  <si>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</si>
  <si>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</si>
  <si>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</si>
  <si>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</si>
  <si>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</si>
  <si>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</si>
  <si>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</si>
  <si>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</si>
  <si>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</si>
  <si>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</si>
  <si>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</si>
  <si>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</si>
  <si>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</si>
  <si>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</si>
  <si>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</si>
  <si>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</si>
  <si>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</si>
  <si>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</si>
  <si>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</si>
  <si>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</si>
  <si>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</si>
  <si>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</si>
  <si>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</si>
  <si>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</si>
  <si>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</si>
  <si>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</si>
  <si>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</si>
  <si>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</si>
  <si>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</si>
  <si>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</si>
  <si>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</si>
  <si>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</si>
  <si>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</si>
  <si>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</si>
  <si>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</si>
  <si>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</si>
  <si>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</si>
  <si>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</si>
  <si>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</si>
  <si>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</si>
  <si>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</si>
  <si>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</si>
  <si>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</si>
  <si>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</si>
  <si>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</si>
  <si>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</si>
  <si>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</si>
  <si>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</si>
  <si>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</si>
  <si>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</si>
  <si>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</si>
  <si>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</si>
  <si>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</si>
  <si>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</si>
  <si>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</si>
  <si>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</si>
  <si>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</si>
  <si>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</si>
  <si>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</si>
  <si>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</si>
  <si>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</si>
  <si>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</si>
  <si>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</si>
  <si>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</si>
  <si>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</si>
  <si>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</si>
  <si>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</si>
  <si>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</si>
  <si>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</si>
  <si>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</si>
  <si>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</si>
  <si>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</si>
  <si>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</si>
  <si>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</si>
  <si>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</si>
  <si>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</si>
  <si>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</si>
  <si>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</si>
  <si>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</si>
  <si>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</si>
  <si>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</si>
  <si>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</si>
  <si>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</si>
  <si>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</si>
  <si>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</si>
  <si>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</si>
  <si>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</si>
  <si>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</si>
  <si>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</si>
  <si>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</si>
  <si>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</si>
  <si>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</si>
  <si>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</si>
  <si>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</si>
  <si>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</si>
  <si>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</si>
  <si>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</si>
  <si>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</si>
  <si>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</si>
  <si>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</si>
  <si>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</si>
  <si>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</si>
  <si>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</si>
  <si>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</si>
  <si>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</si>
  <si>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</si>
  <si>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</si>
  <si>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</si>
  <si>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</si>
  <si>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</si>
  <si>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</si>
  <si>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</si>
  <si>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</si>
  <si>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</si>
  <si>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</si>
  <si>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</si>
  <si>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</si>
  <si>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</si>
  <si>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</si>
  <si>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</si>
  <si>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</si>
  <si>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</si>
  <si>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</si>
  <si>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</si>
  <si>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</si>
  <si>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</si>
  <si>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</si>
  <si>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</si>
  <si>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</si>
  <si>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</si>
  <si>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</si>
  <si>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</si>
  <si>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</si>
  <si>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</si>
  <si>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</si>
  <si>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</si>
  <si>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</si>
  <si>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</si>
  <si>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</si>
  <si>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</si>
  <si>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</si>
  <si>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</si>
  <si>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</si>
  <si>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</si>
  <si>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</si>
  <si>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</si>
  <si>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</si>
  <si>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</si>
  <si>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</si>
  <si>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</si>
  <si>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</si>
  <si>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</si>
  <si>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</si>
  <si>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</si>
  <si>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</si>
  <si>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</si>
  <si>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</si>
  <si>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</si>
  <si>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</si>
  <si>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</si>
  <si>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</si>
  <si>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</si>
  <si>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</si>
  <si>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</si>
  <si>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</si>
  <si>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</si>
  <si>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</si>
  <si>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</si>
  <si>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</si>
  <si>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</si>
  <si>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</si>
  <si>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</si>
  <si>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</si>
  <si>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</si>
  <si>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</si>
  <si>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</si>
  <si>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</si>
  <si>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</si>
  <si>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</si>
  <si>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</si>
  <si>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</si>
  <si>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</si>
  <si>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</si>
  <si>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</si>
  <si>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</si>
  <si>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</si>
  <si>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</si>
  <si>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</si>
  <si>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</si>
  <si>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</si>
  <si>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</si>
  <si>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</si>
  <si>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</si>
  <si>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</si>
  <si>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</si>
  <si>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</si>
  <si>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</si>
  <si>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</si>
  <si>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</si>
  <si>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</si>
  <si>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</si>
  <si>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</si>
  <si>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</si>
  <si>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</si>
  <si>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</si>
  <si>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</si>
  <si>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</si>
  <si>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</si>
  <si>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</si>
  <si>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</si>
  <si>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</si>
  <si>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</si>
  <si>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</si>
  <si>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</si>
  <si>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</si>
  <si>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</si>
  <si>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</si>
  <si>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</si>
  <si>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</si>
  <si>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</si>
  <si>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</si>
  <si>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</si>
  <si>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</si>
  <si>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</si>
  <si>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</si>
  <si>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</si>
  <si>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</si>
  <si>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</si>
  <si>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</si>
  <si>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</si>
  <si>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</si>
  <si>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</si>
  <si>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</si>
  <si>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</si>
  <si>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</si>
  <si>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</si>
  <si>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</si>
  <si>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</si>
  <si>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</si>
  <si>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</si>
  <si>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</si>
  <si>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</si>
  <si>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</si>
  <si>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</si>
  <si>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</si>
  <si>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</si>
  <si>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</si>
  <si>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</si>
  <si>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</si>
  <si>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</si>
  <si>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</si>
  <si>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</si>
  <si>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</si>
  <si>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</si>
  <si>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</si>
  <si>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</si>
  <si>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</si>
  <si>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</si>
  <si>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</si>
  <si>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</si>
  <si>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</si>
  <si>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</si>
  <si>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</si>
  <si>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</si>
  <si>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</si>
  <si>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</si>
  <si>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</si>
  <si>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</si>
  <si>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</si>
  <si>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</si>
  <si>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</si>
  <si>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</si>
  <si>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</si>
  <si>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</si>
  <si>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</si>
  <si>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</si>
  <si>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</si>
  <si>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</si>
  <si>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</si>
  <si>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</si>
  <si>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</si>
  <si>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</si>
  <si>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</si>
  <si>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</si>
  <si>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</si>
  <si>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</si>
  <si>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</si>
  <si>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</si>
  <si>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</si>
  <si>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</si>
  <si>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</si>
  <si>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</si>
  <si>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</si>
  <si>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</si>
  <si>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</si>
  <si>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</si>
  <si>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</si>
  <si>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</si>
  <si>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</si>
  <si>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</si>
  <si>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</si>
  <si>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</si>
  <si>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</si>
  <si>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</si>
  <si>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</si>
  <si>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</si>
  <si>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</si>
  <si>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</si>
  <si>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</si>
  <si>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</si>
  <si>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</si>
  <si>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</si>
  <si>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</si>
  <si>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</si>
  <si>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</si>
  <si>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</si>
  <si>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</si>
  <si>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</si>
  <si>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</si>
  <si>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</si>
  <si>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</si>
  <si>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</si>
  <si>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</si>
  <si>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</si>
  <si>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</si>
  <si>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</si>
  <si>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</si>
  <si>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</si>
  <si>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</si>
  <si>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</si>
  <si>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</si>
  <si>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</si>
  <si>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</si>
  <si>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</si>
  <si>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</si>
  <si>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</si>
  <si>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</si>
  <si>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</si>
  <si>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</si>
  <si>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</si>
  <si>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</si>
  <si>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</si>
  <si>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</si>
  <si>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</si>
  <si>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</si>
  <si>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</si>
  <si>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</si>
  <si>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</si>
  <si>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</si>
  <si>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</si>
  <si>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</si>
  <si>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</si>
  <si>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</si>
  <si>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</si>
  <si>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</si>
  <si>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</si>
  <si>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</si>
  <si>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</si>
  <si>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</si>
  <si>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</si>
  <si>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</si>
  <si>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</si>
  <si>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</si>
  <si>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</si>
  <si>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</si>
  <si>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</si>
  <si>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</si>
  <si>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</si>
  <si>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</si>
  <si>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</si>
  <si>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</si>
  <si>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</si>
  <si>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</si>
  <si>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</si>
  <si>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</si>
  <si>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</si>
  <si>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</si>
  <si>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</si>
  <si>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</si>
  <si>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</si>
  <si>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</si>
  <si>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</si>
  <si>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</si>
  <si>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</si>
  <si>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</si>
  <si>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</si>
  <si>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</si>
  <si>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</si>
  <si>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</si>
  <si>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</si>
  <si>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</si>
  <si>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</si>
  <si>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</si>
  <si>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</si>
  <si>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</si>
  <si>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</si>
  <si>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</si>
  <si>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</si>
  <si>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</si>
  <si>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</si>
  <si>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</si>
  <si>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</si>
  <si>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</si>
  <si>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</si>
  <si>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</si>
  <si>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</si>
  <si>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</si>
  <si>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</si>
  <si>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</si>
  <si>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</si>
  <si>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</si>
  <si>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</si>
  <si>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</si>
  <si>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</si>
  <si>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</si>
  <si>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</si>
  <si>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</si>
  <si>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</si>
  <si>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</si>
  <si>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</si>
  <si>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</si>
  <si>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</si>
  <si>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</si>
  <si>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</si>
  <si>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</si>
  <si>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</si>
  <si>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</si>
  <si>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</si>
  <si>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</si>
  <si>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</si>
  <si>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</si>
  <si>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</si>
  <si>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</si>
  <si>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</si>
  <si>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</si>
  <si>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</si>
  <si>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</si>
  <si>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</si>
  <si>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</si>
  <si>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</si>
  <si>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</si>
  <si>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</si>
  <si>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</si>
  <si>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</si>
  <si>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</si>
  <si>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</si>
  <si>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</si>
  <si>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</si>
  <si>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</si>
  <si>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</si>
  <si>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</si>
  <si>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</si>
  <si>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</si>
  <si>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</si>
  <si>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</si>
  <si>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</si>
  <si>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</si>
  <si>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</si>
  <si>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</si>
  <si>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</si>
  <si>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</si>
  <si>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</si>
  <si>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</si>
  <si>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</si>
  <si>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</si>
  <si>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</si>
  <si>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</si>
  <si>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</si>
  <si>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</si>
  <si>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</si>
  <si>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</si>
  <si>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</si>
  <si>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</si>
  <si>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</si>
  <si>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</si>
  <si>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</si>
  <si>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</si>
  <si>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</si>
  <si>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</si>
  <si>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</si>
  <si>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</si>
  <si>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</si>
  <si>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</si>
  <si>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</si>
  <si>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</si>
  <si>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</si>
  <si>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</si>
  <si>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</si>
  <si>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</si>
  <si>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</si>
  <si>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</si>
  <si>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</si>
  <si>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</si>
  <si>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</si>
  <si>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</si>
  <si>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</si>
  <si>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</si>
  <si>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</si>
  <si>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</si>
  <si>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</si>
  <si>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</si>
  <si>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</si>
  <si>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</si>
  <si>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</si>
  <si>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</si>
  <si>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</si>
  <si>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</si>
  <si>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</si>
  <si>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</si>
  <si>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</si>
  <si>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</si>
  <si>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</si>
  <si>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</si>
  <si>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</si>
  <si>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</si>
  <si>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</si>
  <si>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</si>
  <si>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</si>
  <si>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</si>
  <si>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</si>
  <si>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</si>
  <si>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</si>
  <si>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</si>
  <si>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</si>
  <si>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</si>
  <si>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</si>
  <si>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</si>
  <si>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</si>
  <si>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</si>
  <si>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</si>
  <si>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</si>
  <si>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</si>
  <si>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</si>
  <si>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</si>
  <si>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</si>
  <si>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</si>
  <si>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</si>
  <si>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</si>
  <si>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</si>
  <si>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</si>
  <si>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</si>
  <si>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</si>
  <si>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</si>
  <si>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</si>
  <si>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</si>
  <si>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</si>
  <si>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</si>
  <si>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</si>
  <si>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</si>
  <si>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</si>
  <si>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</si>
  <si>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</si>
  <si>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</si>
  <si>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</si>
  <si>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</si>
  <si>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</si>
  <si>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</si>
  <si>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</si>
  <si>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</si>
  <si>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</si>
  <si>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</si>
  <si>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</si>
  <si>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</si>
  <si>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</si>
  <si>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</si>
  <si>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</si>
  <si>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</si>
  <si>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</si>
  <si>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</si>
  <si>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</si>
  <si>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</si>
  <si>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</si>
  <si>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</si>
  <si>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</si>
  <si>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</si>
  <si>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</si>
  <si>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</si>
  <si>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</si>
  <si>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</si>
  <si>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</si>
  <si>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</si>
  <si>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</si>
  <si>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</si>
  <si>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</si>
  <si>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</si>
  <si>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</si>
  <si>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</si>
  <si>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</si>
  <si>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</si>
  <si>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</si>
  <si>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</si>
  <si>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</si>
  <si>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</si>
  <si>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</si>
  <si>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</si>
  <si>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</si>
  <si>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</si>
  <si>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</si>
  <si>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</si>
  <si>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</si>
  <si>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</si>
  <si>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</si>
  <si>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</si>
  <si>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</si>
  <si>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</si>
  <si>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</si>
  <si>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</si>
  <si>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</si>
  <si>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</si>
  <si>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</si>
  <si>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</si>
  <si>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</si>
  <si>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</si>
  <si>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</si>
  <si>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</si>
  <si>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</si>
  <si>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</si>
  <si>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</si>
  <si>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</si>
  <si>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</si>
  <si>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</si>
  <si>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</si>
  <si>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</si>
  <si>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</si>
  <si>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</si>
  <si>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</si>
  <si>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</si>
  <si>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</si>
  <si>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</si>
  <si>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</si>
  <si>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</si>
  <si>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</si>
  <si>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</si>
  <si>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</si>
  <si>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</si>
  <si>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</si>
  <si>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</si>
  <si>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</si>
  <si>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</si>
  <si>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</si>
  <si>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</si>
  <si>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</si>
  <si>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</si>
  <si>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</si>
  <si>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</si>
  <si>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</si>
  <si>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</si>
  <si>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</si>
  <si>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</si>
  <si>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</si>
  <si>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</si>
  <si>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</si>
  <si>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</si>
  <si>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</si>
  <si>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</si>
  <si>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</si>
  <si>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</si>
  <si>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</si>
  <si>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</si>
  <si>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</si>
  <si>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</si>
  <si>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</si>
  <si>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</si>
  <si>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</si>
  <si>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</si>
  <si>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</si>
  <si>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</si>
  <si>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</si>
  <si>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</si>
  <si>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</si>
  <si>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</si>
  <si>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</si>
  <si>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</si>
  <si>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</si>
  <si>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</si>
  <si>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</si>
  <si>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</si>
  <si>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</si>
  <si>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</si>
  <si>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</si>
  <si>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</si>
  <si>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</si>
  <si>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</si>
  <si>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</si>
  <si>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</si>
  <si>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</si>
  <si>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</si>
  <si>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</si>
  <si>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</si>
  <si>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</si>
  <si>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</si>
  <si>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</si>
  <si>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</si>
  <si>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</si>
  <si>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</si>
  <si>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</si>
  <si>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</si>
  <si>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</si>
  <si>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</si>
  <si>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</si>
  <si>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</si>
  <si>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</si>
  <si>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</si>
  <si>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</si>
  <si>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</si>
  <si>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</si>
  <si>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</si>
  <si>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</si>
  <si>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</si>
  <si>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</si>
  <si>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</si>
  <si>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</si>
  <si>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</si>
  <si>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</si>
  <si>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</si>
  <si>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</si>
  <si>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</si>
  <si>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</si>
  <si>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</si>
  <si>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</si>
  <si>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</si>
  <si>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</si>
  <si>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</si>
  <si>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</si>
  <si>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</si>
  <si>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</si>
  <si>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</si>
  <si>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</si>
  <si>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</si>
  <si>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</si>
  <si>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</si>
  <si>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</si>
  <si>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</si>
  <si>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</si>
  <si>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</si>
  <si>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</si>
  <si>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</si>
  <si>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</si>
  <si>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</si>
  <si>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</si>
  <si>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</si>
  <si>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</si>
  <si>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</si>
  <si>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</si>
  <si>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</si>
  <si>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</si>
  <si>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</si>
  <si>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</si>
  <si>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</si>
  <si>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</si>
  <si>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</si>
  <si>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</si>
  <si>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</si>
  <si>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</si>
  <si>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</si>
  <si>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</si>
  <si>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</si>
  <si>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</si>
  <si>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</si>
  <si>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</si>
  <si>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</si>
  <si>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</si>
  <si>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</si>
  <si>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</si>
  <si>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</si>
  <si>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</si>
  <si>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</si>
  <si>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</si>
  <si>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</si>
  <si>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</si>
  <si>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</si>
  <si>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</si>
  <si>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</si>
  <si>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</si>
  <si>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</si>
  <si>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</si>
  <si>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</si>
  <si>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</si>
  <si>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</si>
  <si>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</si>
  <si>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</si>
  <si>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</si>
  <si>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</si>
  <si>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</si>
  <si>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</si>
  <si>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</si>
  <si>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</si>
  <si>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</si>
  <si>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</si>
  <si>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</si>
  <si>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</si>
  <si>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</si>
  <si>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</si>
  <si>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</si>
  <si>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</si>
  <si>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</si>
  <si>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</si>
  <si>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</si>
  <si>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</si>
  <si>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</si>
  <si>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</si>
  <si>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</si>
  <si>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</si>
  <si>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</si>
  <si>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</si>
  <si>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</si>
  <si>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</si>
  <si>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</si>
  <si>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</si>
  <si>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</si>
  <si>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</si>
  <si>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</si>
  <si>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</si>
  <si>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</si>
  <si>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</si>
  <si>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</si>
  <si>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</si>
  <si>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</si>
  <si>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</si>
  <si>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</si>
  <si>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</si>
  <si>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</si>
  <si>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</si>
  <si>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</si>
  <si>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</si>
  <si>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</si>
  <si>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</si>
  <si>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</si>
  <si>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</si>
  <si>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</si>
  <si>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</si>
  <si>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</si>
  <si>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</si>
  <si>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</si>
  <si>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</si>
  <si>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</si>
  <si>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</si>
  <si>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</si>
  <si>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</si>
  <si>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</si>
  <si>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</si>
  <si>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</si>
  <si>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</si>
  <si>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</si>
  <si>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</si>
  <si>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</si>
  <si>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</si>
  <si>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</si>
  <si>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</si>
  <si>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</si>
  <si>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</si>
  <si>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</si>
  <si>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</si>
  <si>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</si>
  <si>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</si>
  <si>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</si>
  <si>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</si>
  <si>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</si>
  <si>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</si>
  <si>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</si>
  <si>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</si>
  <si>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</si>
  <si>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</si>
  <si>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</si>
  <si>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</si>
  <si>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</si>
  <si>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</si>
  <si>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</si>
  <si>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</si>
  <si>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</si>
  <si>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</si>
  <si>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</si>
  <si>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</si>
  <si>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</si>
  <si>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</si>
  <si>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</si>
  <si>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</si>
  <si>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</si>
  <si>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</si>
  <si>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</si>
  <si>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</si>
  <si>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</si>
  <si>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</si>
  <si>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</si>
  <si>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</si>
  <si>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</si>
  <si>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</si>
  <si>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</si>
  <si>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</si>
  <si>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</si>
  <si>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</si>
  <si>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</si>
  <si>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</si>
  <si>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</si>
  <si>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</si>
  <si>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</si>
  <si>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</si>
  <si>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</si>
  <si>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</si>
  <si>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</si>
  <si>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</si>
  <si>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</si>
  <si>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</si>
  <si>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</si>
  <si>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</si>
  <si>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</si>
  <si>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</si>
  <si>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</si>
  <si>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</si>
  <si>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</si>
  <si>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</si>
  <si>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</si>
  <si>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</si>
  <si>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</si>
  <si>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</si>
  <si>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</si>
  <si>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</si>
  <si>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</si>
  <si>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</si>
  <si>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</si>
  <si>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</si>
  <si>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</si>
  <si>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</si>
  <si>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</si>
  <si>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</si>
  <si>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</si>
  <si>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</si>
  <si>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</si>
  <si>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</si>
  <si>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</si>
  <si>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</si>
  <si>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</si>
  <si>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</si>
  <si>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</si>
  <si>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</si>
  <si>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</si>
  <si>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</si>
  <si>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</si>
  <si>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</si>
  <si>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</si>
  <si>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</si>
  <si>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</si>
  <si>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</si>
  <si>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</si>
  <si>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</si>
  <si>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</si>
  <si>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</si>
  <si>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</si>
  <si>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</si>
  <si>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</si>
  <si>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</si>
  <si>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</si>
  <si>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</si>
  <si>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</si>
  <si>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</si>
  <si>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</si>
  <si>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</si>
  <si>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</si>
  <si>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</si>
  <si>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</si>
  <si>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</si>
  <si>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</si>
  <si>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</si>
  <si>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</si>
  <si>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</si>
  <si>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</si>
  <si>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</si>
  <si>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</si>
  <si>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</si>
  <si>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</si>
  <si>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</si>
  <si>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</si>
  <si>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</si>
  <si>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</si>
  <si>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</si>
  <si>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</si>
  <si>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</si>
  <si>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</si>
  <si>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</si>
  <si>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</si>
  <si>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</si>
  <si>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</si>
  <si>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</si>
  <si>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</si>
  <si>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</si>
  <si>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</si>
  <si>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</si>
  <si>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</si>
  <si>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</si>
  <si>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</si>
  <si>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</si>
  <si>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</si>
  <si>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</si>
  <si>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</si>
  <si>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</si>
  <si>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</si>
  <si>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</si>
  <si>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</si>
  <si>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</si>
  <si>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</si>
  <si>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</si>
  <si>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</si>
  <si>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</si>
  <si>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</si>
  <si>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</si>
  <si>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</si>
  <si>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</si>
  <si>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</si>
  <si>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</si>
  <si>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</si>
  <si>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</si>
  <si>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</si>
  <si>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</si>
  <si>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</si>
  <si>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</si>
  <si>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</si>
  <si>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</si>
  <si>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</si>
  <si>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</si>
  <si>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</si>
  <si>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</si>
  <si>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</si>
  <si>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</si>
  <si>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</si>
  <si>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</si>
  <si>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</si>
  <si>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</si>
  <si>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</si>
  <si>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</si>
  <si>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</si>
  <si>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</si>
  <si>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</si>
  <si>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</si>
  <si>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</si>
  <si>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</si>
  <si>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</si>
  <si>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</si>
  <si>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</si>
  <si>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</si>
  <si>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</si>
  <si>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</si>
  <si>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</si>
  <si>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</si>
  <si>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</si>
  <si>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</si>
  <si>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</si>
  <si>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</si>
  <si>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</si>
  <si>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</si>
  <si>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</si>
  <si>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</si>
  <si>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</si>
  <si>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</si>
  <si>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</si>
  <si>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</si>
  <si>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</si>
  <si>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</si>
  <si>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</si>
  <si>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</si>
  <si>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</si>
  <si>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</si>
  <si>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</si>
  <si>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</si>
  <si>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</si>
  <si>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</si>
  <si>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</si>
  <si>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</si>
  <si>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</si>
  <si>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</si>
  <si>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</si>
  <si>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</si>
  <si>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</si>
  <si>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</si>
  <si>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</si>
  <si>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</si>
  <si>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</si>
  <si>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</si>
  <si>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</si>
  <si>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</si>
  <si>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</si>
  <si>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</si>
  <si>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</si>
  <si>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</si>
  <si>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</si>
  <si>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</si>
  <si>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</si>
  <si>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</si>
  <si>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</si>
  <si>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</si>
  <si>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</si>
  <si>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</si>
  <si>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</si>
  <si>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</si>
  <si>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</si>
  <si>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</si>
  <si>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</si>
  <si>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</si>
  <si>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</si>
  <si>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</si>
  <si>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</si>
  <si>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</si>
  <si>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</si>
  <si>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</si>
  <si>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</si>
  <si>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</si>
  <si>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</si>
  <si>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</si>
  <si>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</si>
  <si>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</si>
  <si>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</si>
  <si>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</si>
  <si>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</si>
  <si>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</si>
  <si>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</si>
  <si>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</si>
  <si>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</si>
  <si>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</si>
  <si>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</si>
  <si>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</si>
  <si>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</si>
  <si>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</si>
  <si>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</si>
  <si>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</si>
  <si>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</si>
  <si>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</si>
  <si>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</si>
  <si>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</si>
  <si>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</si>
  <si>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</si>
  <si>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</si>
  <si>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</si>
  <si>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</si>
  <si>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</si>
  <si>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</si>
  <si>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</si>
  <si>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</si>
  <si>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</si>
  <si>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</si>
  <si>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</si>
  <si>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</si>
  <si>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</si>
  <si>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</si>
  <si>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</si>
  <si>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</si>
  <si>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</si>
  <si>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</si>
  <si>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</si>
  <si>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</si>
  <si>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</si>
  <si>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</si>
  <si>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</si>
  <si>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</si>
  <si>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</si>
  <si>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</si>
  <si>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</si>
  <si>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</si>
  <si>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</si>
  <si>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</si>
  <si>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</si>
  <si>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</si>
  <si>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</si>
  <si>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</si>
  <si>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</si>
  <si>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</si>
  <si>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</si>
  <si>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</si>
  <si>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</si>
  <si>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</si>
  <si>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</si>
  <si>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</si>
  <si>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</si>
  <si>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</si>
  <si>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</si>
  <si>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</si>
  <si>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</si>
  <si>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</si>
  <si>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</si>
  <si>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</si>
  <si>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</si>
  <si>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</si>
  <si>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</si>
  <si>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</si>
  <si>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</si>
  <si>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</si>
  <si>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</si>
  <si>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</si>
  <si>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</si>
  <si>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</si>
  <si>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</si>
  <si>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</si>
  <si>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</si>
  <si>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</si>
  <si>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</si>
  <si>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</si>
  <si>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</si>
  <si>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</si>
  <si>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</si>
  <si>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</si>
  <si>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</si>
  <si>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</si>
  <si>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</si>
  <si>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</si>
  <si>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</si>
  <si>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</si>
  <si>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</si>
  <si>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</si>
  <si>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</si>
  <si>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</si>
  <si>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</si>
  <si>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</si>
  <si>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</si>
  <si>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</si>
  <si>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</si>
  <si>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</si>
  <si>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</si>
  <si>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</si>
  <si>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</si>
  <si>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</si>
  <si>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</si>
  <si>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</si>
  <si>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</si>
  <si>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</si>
  <si>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</si>
  <si>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</si>
  <si>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</si>
  <si>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</si>
  <si>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</si>
  <si>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</si>
  <si>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</si>
  <si>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</si>
  <si>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</si>
  <si>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</si>
  <si>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</si>
  <si>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</si>
  <si>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</si>
  <si>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</si>
  <si>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</si>
  <si>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</si>
  <si>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</si>
  <si>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</si>
  <si>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</si>
  <si>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</si>
  <si>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</si>
  <si>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</si>
  <si>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</si>
  <si>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</si>
  <si>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</si>
  <si>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</si>
  <si>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</si>
  <si>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</si>
  <si>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</si>
  <si>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</si>
  <si>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</si>
  <si>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</si>
  <si>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</si>
  <si>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</si>
  <si>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</si>
  <si>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</si>
  <si>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</si>
  <si>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</si>
  <si>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</si>
  <si>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</si>
  <si>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</si>
  <si>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</si>
  <si>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</si>
  <si>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</si>
  <si>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</si>
  <si>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</si>
  <si>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</si>
  <si>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</si>
  <si>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</si>
  <si>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</si>
  <si>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</si>
  <si>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</si>
  <si>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</si>
  <si>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</si>
  <si>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</si>
  <si>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</si>
  <si>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</si>
  <si>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</si>
  <si>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</si>
  <si>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</si>
  <si>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</si>
  <si>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</si>
  <si>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</si>
  <si>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</si>
  <si>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</si>
  <si>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</si>
  <si>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</si>
  <si>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</si>
  <si>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</si>
  <si>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</si>
  <si>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</si>
  <si>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</si>
  <si>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</si>
  <si>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</si>
  <si>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</si>
  <si>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</si>
  <si>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</si>
  <si>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</si>
  <si>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</si>
  <si>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</si>
  <si>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</si>
  <si>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</si>
  <si>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</si>
  <si>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</si>
  <si>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</si>
  <si>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</si>
  <si>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</si>
  <si>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</si>
  <si>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</si>
  <si>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</si>
  <si>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</si>
  <si>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</si>
  <si>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</si>
  <si>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</si>
  <si>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</si>
  <si>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</si>
  <si>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</si>
  <si>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</si>
  <si>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</si>
  <si>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</si>
  <si>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</si>
  <si>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</si>
  <si>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</si>
  <si>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</si>
  <si>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</si>
  <si>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</si>
  <si>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</si>
  <si>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</si>
  <si>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</si>
  <si>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</si>
  <si>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</si>
  <si>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</si>
  <si>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</si>
  <si>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</si>
  <si>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</si>
  <si>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</si>
  <si>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</si>
  <si>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</si>
  <si>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</si>
  <si>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</si>
  <si>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</si>
  <si>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</si>
  <si>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</si>
  <si>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</si>
  <si>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</si>
  <si>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</si>
  <si>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</si>
  <si>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</si>
  <si>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</si>
  <si>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</si>
  <si>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</si>
  <si>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</si>
  <si>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</si>
  <si>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</si>
  <si>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</si>
  <si>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</si>
  <si>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</si>
  <si>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</si>
  <si>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</si>
  <si>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</si>
  <si>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</si>
  <si>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</si>
  <si>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</si>
  <si>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</si>
  <si>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</si>
  <si>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</si>
  <si>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</si>
  <si>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</si>
  <si>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</si>
  <si>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</si>
  <si>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</si>
  <si>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</si>
  <si>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</si>
  <si>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</si>
  <si>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</si>
  <si>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</si>
  <si>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</si>
  <si>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</si>
  <si>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</si>
  <si>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</si>
  <si>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</si>
  <si>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</si>
  <si>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</si>
  <si>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</si>
  <si>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</si>
  <si>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</si>
  <si>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</si>
  <si>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</si>
  <si>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</si>
  <si>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</si>
  <si>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</si>
  <si>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</si>
  <si>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</si>
  <si>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</si>
  <si>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</si>
  <si>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</si>
  <si>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</si>
  <si>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</si>
  <si>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</si>
  <si>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</si>
  <si>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</si>
  <si>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</si>
  <si>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</si>
  <si>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</si>
  <si>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</si>
  <si>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</si>
  <si>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</si>
  <si>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</si>
  <si>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</si>
  <si>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</si>
  <si>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</si>
  <si>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</si>
  <si>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</si>
  <si>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</si>
  <si>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</si>
  <si>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</si>
  <si>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</si>
  <si>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</si>
  <si>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</si>
  <si>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</si>
  <si>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</si>
  <si>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</si>
  <si>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</si>
  <si>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</si>
  <si>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</si>
  <si>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</si>
  <si>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</si>
  <si>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</si>
  <si>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</si>
  <si>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</si>
  <si>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</si>
  <si>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</si>
  <si>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</si>
  <si>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</si>
  <si>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</si>
  <si>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</si>
  <si>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</si>
  <si>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</si>
  <si>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</si>
  <si>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</si>
  <si>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</si>
  <si>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</si>
  <si>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</si>
  <si>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</si>
  <si>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</si>
  <si>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</si>
  <si>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</si>
  <si>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</si>
  <si>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</si>
  <si>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</si>
  <si>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</si>
  <si>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</si>
  <si>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</si>
  <si>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</si>
  <si>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</si>
  <si>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</si>
  <si>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</si>
  <si>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</si>
  <si>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</si>
  <si>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</si>
  <si>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</si>
  <si>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</si>
  <si>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</si>
  <si>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</si>
  <si>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</si>
  <si>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</si>
  <si>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</si>
  <si>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</si>
  <si>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</si>
  <si>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</si>
  <si>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</si>
  <si>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</si>
  <si>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</si>
  <si>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</si>
  <si>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</si>
  <si>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</si>
  <si>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</si>
  <si>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</si>
  <si>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</si>
  <si>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</si>
  <si>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</si>
  <si>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</si>
  <si>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</si>
  <si>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</si>
  <si>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</si>
  <si>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</si>
  <si>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</si>
  <si>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</si>
  <si>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</si>
  <si>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</si>
  <si>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</si>
  <si>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</si>
  <si>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</si>
  <si>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</si>
  <si>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</si>
  <si>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</si>
  <si>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</si>
  <si>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</si>
  <si>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</si>
  <si>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</si>
  <si>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</si>
  <si>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</si>
  <si>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</si>
  <si>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</si>
  <si>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</si>
  <si>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</si>
  <si>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</si>
  <si>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</si>
  <si>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</si>
  <si>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</si>
  <si>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</si>
  <si>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</si>
  <si>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</si>
  <si>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</si>
  <si>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</si>
  <si>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</si>
  <si>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</si>
  <si>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</si>
  <si>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</si>
  <si>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</si>
  <si>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</si>
  <si>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</si>
  <si>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</si>
  <si>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</si>
  <si>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</si>
  <si>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</si>
  <si>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</si>
  <si>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</si>
  <si>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</si>
  <si>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</si>
  <si>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</si>
  <si>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</si>
  <si>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</si>
  <si>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</si>
  <si>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</si>
  <si>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</si>
  <si>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</si>
  <si>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</si>
  <si>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</si>
  <si>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</si>
  <si>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</si>
  <si>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</si>
  <si>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</si>
  <si>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</si>
  <si>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</si>
  <si>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</si>
  <si>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</si>
  <si>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</si>
  <si>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</si>
  <si>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</si>
  <si>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</si>
  <si>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</si>
  <si>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</si>
  <si>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</si>
  <si>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</si>
  <si>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</si>
  <si>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</si>
  <si>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</si>
  <si>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</si>
  <si>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</si>
  <si>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</si>
  <si>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</si>
  <si>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</si>
  <si>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</si>
  <si>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</si>
  <si>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</si>
  <si>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</si>
  <si>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</si>
  <si>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</si>
  <si>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</si>
  <si>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</si>
  <si>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</si>
  <si>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</si>
  <si>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</si>
  <si>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</si>
  <si>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</si>
  <si>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</si>
  <si>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</si>
  <si>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</si>
  <si>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</si>
  <si>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</si>
  <si>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</si>
  <si>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</si>
  <si>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</si>
  <si>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</si>
  <si>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</si>
  <si>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</si>
  <si>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</si>
  <si>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</si>
  <si>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</si>
  <si>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</si>
  <si>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</si>
  <si>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</si>
  <si>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</si>
  <si>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</si>
  <si>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</si>
  <si>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</si>
  <si>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</si>
  <si>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</si>
  <si>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</si>
  <si>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</si>
  <si>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</si>
  <si>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</si>
  <si>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</si>
  <si>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</si>
  <si>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</si>
  <si>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</si>
  <si>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</si>
  <si>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</si>
  <si>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</si>
  <si>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</si>
  <si>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</si>
  <si>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</si>
  <si>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</si>
  <si>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</si>
  <si>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</si>
  <si>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</si>
  <si>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</si>
  <si>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</si>
  <si>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</si>
  <si>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</si>
  <si>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</si>
  <si>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</si>
  <si>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</si>
  <si>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</si>
  <si>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</si>
  <si>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</si>
  <si>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</si>
  <si>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</si>
  <si>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</si>
  <si>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</si>
  <si>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</si>
  <si>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</si>
  <si>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</si>
  <si>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</si>
  <si>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</si>
  <si>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</si>
  <si>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</si>
  <si>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</si>
  <si>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</si>
  <si>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</si>
  <si>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</si>
  <si>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</si>
  <si>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</si>
  <si>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</si>
  <si>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</si>
  <si>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</si>
  <si>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</si>
  <si>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</si>
  <si>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</si>
  <si>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</si>
  <si>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</si>
  <si>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</si>
  <si>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</si>
  <si>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</si>
  <si>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</si>
  <si>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</si>
  <si>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</si>
  <si>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</si>
  <si>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</si>
  <si>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</si>
  <si>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</si>
  <si>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</si>
  <si>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</si>
  <si>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</si>
  <si>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</si>
  <si>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</si>
  <si>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</si>
  <si>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</si>
  <si>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</si>
  <si>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</si>
  <si>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</si>
  <si>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</si>
  <si>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</si>
  <si>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</si>
  <si>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</si>
  <si>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</si>
  <si>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</si>
  <si>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</si>
  <si>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</si>
  <si>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</si>
  <si>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</si>
  <si>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</si>
  <si>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</si>
  <si>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</si>
  <si>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</si>
  <si>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</si>
  <si>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</si>
  <si>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</si>
  <si>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</si>
  <si>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</si>
  <si>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</si>
  <si>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</si>
  <si>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</si>
  <si>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</si>
  <si>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</si>
  <si>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</si>
  <si>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</si>
  <si>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</si>
  <si>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</si>
  <si>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</si>
  <si>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</si>
  <si>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</si>
  <si>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</si>
  <si>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</si>
  <si>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</si>
  <si>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</si>
  <si>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</si>
  <si>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</si>
  <si>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</si>
  <si>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</si>
  <si>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</si>
  <si>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</si>
  <si>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</si>
  <si>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</si>
  <si>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</si>
  <si>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</si>
  <si>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</si>
  <si>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</si>
  <si>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</si>
  <si>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</si>
  <si>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</si>
  <si>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</si>
  <si>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</si>
  <si>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</si>
  <si>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</si>
  <si>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</si>
  <si>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</si>
  <si>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</si>
  <si>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</si>
  <si>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</si>
  <si>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</si>
  <si>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</si>
  <si>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</si>
  <si>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</si>
  <si>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</si>
  <si>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</si>
  <si>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</si>
  <si>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</si>
  <si>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</si>
  <si>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</si>
  <si>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</si>
  <si>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</si>
  <si>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</si>
  <si>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</si>
  <si>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</si>
  <si>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</si>
  <si>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</si>
  <si>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</si>
  <si>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</si>
  <si>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</si>
  <si>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</si>
  <si>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</si>
  <si>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</si>
  <si>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</si>
  <si>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</si>
  <si>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</si>
  <si>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</si>
  <si>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</si>
  <si>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</si>
  <si>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</si>
  <si>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</si>
  <si>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</si>
  <si>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</si>
  <si>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</si>
  <si>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</si>
  <si>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</si>
  <si>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</si>
  <si>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</si>
  <si>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</si>
  <si>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</si>
  <si>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</si>
  <si>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</si>
  <si>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</si>
  <si>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</si>
  <si>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</si>
  <si>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</si>
  <si>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</si>
  <si>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</si>
  <si>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</si>
  <si>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</si>
  <si>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</si>
  <si>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</si>
  <si>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</si>
  <si>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</si>
  <si>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</si>
  <si>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</si>
  <si>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</si>
  <si>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</si>
  <si>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</si>
  <si>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</si>
  <si>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</si>
  <si>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</si>
  <si>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</si>
  <si>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</si>
  <si>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</si>
  <si>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</si>
  <si>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</si>
  <si>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</si>
  <si>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</si>
  <si>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</si>
  <si>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</si>
  <si>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</si>
  <si>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</si>
  <si>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</si>
  <si>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</si>
  <si>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</si>
  <si>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</si>
  <si>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</si>
  <si>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</si>
  <si>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</si>
  <si>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</si>
  <si>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</si>
  <si>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</si>
  <si>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</si>
  <si>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</si>
  <si>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</si>
  <si>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</si>
  <si>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</si>
  <si>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</si>
  <si>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</si>
  <si>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</si>
  <si>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</si>
  <si>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</si>
  <si>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</si>
  <si>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</si>
  <si>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</si>
  <si>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</si>
  <si>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</si>
  <si>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</si>
  <si>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</si>
  <si>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</si>
  <si>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</si>
  <si>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</si>
  <si>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</si>
  <si>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</si>
  <si>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</si>
  <si>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</si>
  <si>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</si>
  <si>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</si>
  <si>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</si>
  <si>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</si>
  <si>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</si>
  <si>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</si>
  <si>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</si>
  <si>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</si>
  <si>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</si>
  <si>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</si>
  <si>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</si>
  <si>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</si>
  <si>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</si>
  <si>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</si>
  <si>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</si>
  <si>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</si>
  <si>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</si>
  <si>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</si>
  <si>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</si>
  <si>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</si>
  <si>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</si>
  <si>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</si>
  <si>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</si>
  <si>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</si>
  <si>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</si>
  <si>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</si>
  <si>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</si>
  <si>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</si>
  <si>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</si>
  <si>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</si>
  <si>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</si>
  <si>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</si>
  <si>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</si>
  <si>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</si>
  <si>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</si>
  <si>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</si>
  <si>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</si>
  <si>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</si>
  <si>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</si>
  <si>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</si>
  <si>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</si>
  <si>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</si>
  <si>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</si>
  <si>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</si>
  <si>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</si>
  <si>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</si>
  <si>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</si>
  <si>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</si>
  <si>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</si>
  <si>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</si>
  <si>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</si>
  <si>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</si>
  <si>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</si>
  <si>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</si>
  <si>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</si>
  <si>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</si>
  <si>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</si>
  <si>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</si>
  <si>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</si>
  <si>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</si>
  <si>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</si>
  <si>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</si>
  <si>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</si>
  <si>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</si>
  <si>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</si>
  <si>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</si>
  <si>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</si>
  <si>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</si>
  <si>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</si>
  <si>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</si>
  <si>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</si>
  <si>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</si>
  <si>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</si>
  <si>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</si>
  <si>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</si>
  <si>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</si>
  <si>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</si>
  <si>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</si>
  <si>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</si>
  <si>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</si>
  <si>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</si>
  <si>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</si>
  <si>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</si>
  <si>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</si>
  <si>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</si>
  <si>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</si>
  <si>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</si>
  <si>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</si>
  <si>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</si>
  <si>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</si>
  <si>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</si>
  <si>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</si>
  <si>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</si>
  <si>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</si>
  <si>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</si>
  <si>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</si>
  <si>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</si>
  <si>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</si>
  <si>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</si>
  <si>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</si>
  <si>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</si>
  <si>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</si>
  <si>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</si>
  <si>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</si>
  <si>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</si>
  <si>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</si>
  <si>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</si>
  <si>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</si>
  <si>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</si>
  <si>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</si>
  <si>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</si>
  <si>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</si>
  <si>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</si>
  <si>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</si>
  <si>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</si>
  <si>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</si>
  <si>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</si>
  <si>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</si>
  <si>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</si>
  <si>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</si>
  <si>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</si>
  <si>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</si>
  <si>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</si>
  <si>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</si>
  <si>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</si>
  <si>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</si>
  <si>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</si>
  <si>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</si>
  <si>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</si>
  <si>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</si>
  <si>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</si>
  <si>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</si>
  <si>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</si>
  <si>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</si>
  <si>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</si>
  <si>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</si>
  <si>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</si>
  <si>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</si>
  <si>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</si>
  <si>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</si>
  <si>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</si>
  <si>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</si>
  <si>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</si>
  <si>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</si>
  <si>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</si>
  <si>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</si>
  <si>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</si>
  <si>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</si>
  <si>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</si>
  <si>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</si>
  <si>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</si>
  <si>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</si>
  <si>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</si>
  <si>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</si>
  <si>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</si>
  <si>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</si>
  <si>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</si>
  <si>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</si>
  <si>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</si>
  <si>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</si>
  <si>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</si>
  <si>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</si>
  <si>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</si>
  <si>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</si>
  <si>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</si>
  <si>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</si>
  <si>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</si>
  <si>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</si>
  <si>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</si>
  <si>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</si>
  <si>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</si>
  <si>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</si>
  <si>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</si>
  <si>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</si>
  <si>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</si>
  <si>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</si>
  <si>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</si>
  <si>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</si>
  <si>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</si>
  <si>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</si>
  <si>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</si>
  <si>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</si>
  <si>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</si>
  <si>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</si>
  <si>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</si>
  <si>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</si>
  <si>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</si>
  <si>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</si>
  <si>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</si>
  <si>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</si>
  <si>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</si>
  <si>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</si>
  <si>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</si>
  <si>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</si>
  <si>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</si>
  <si>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</si>
  <si>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</si>
  <si>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</si>
  <si>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</si>
  <si>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</si>
  <si>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</si>
  <si>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</si>
  <si>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</si>
  <si>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</si>
  <si>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</si>
  <si>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</si>
  <si>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</si>
  <si>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</si>
  <si>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</si>
  <si>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</si>
  <si>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</si>
  <si>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</si>
  <si>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</si>
  <si>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</si>
  <si>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</si>
  <si>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</si>
  <si>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</si>
  <si>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</si>
  <si>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</si>
  <si>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</si>
  <si>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</si>
  <si>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</si>
  <si>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</si>
  <si>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</si>
  <si>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</si>
  <si>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</si>
  <si>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</si>
  <si>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</si>
  <si>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</si>
  <si>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</si>
  <si>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</si>
  <si>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</si>
  <si>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</si>
  <si>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</si>
  <si>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</si>
  <si>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</si>
  <si>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</si>
  <si>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</si>
  <si>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</si>
  <si>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</si>
  <si>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</si>
  <si>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</si>
  <si>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</si>
  <si>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</si>
  <si>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</si>
  <si>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</si>
  <si>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</si>
  <si>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</si>
  <si>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</si>
  <si>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</si>
  <si>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</si>
  <si>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</si>
  <si>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</si>
  <si>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</si>
  <si>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</si>
  <si>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</si>
  <si>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</si>
  <si>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</si>
  <si>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</si>
  <si>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</si>
  <si>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</si>
  <si>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</si>
  <si>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</si>
  <si>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</si>
  <si>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</si>
  <si>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</si>
  <si>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</si>
  <si>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</si>
  <si>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</si>
  <si>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</si>
  <si>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</si>
  <si>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</si>
  <si>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</si>
  <si>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</si>
  <si>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</si>
  <si>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</si>
  <si>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</si>
  <si>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</si>
  <si>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</si>
  <si>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</si>
  <si>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</si>
  <si>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</si>
  <si>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</si>
  <si>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</si>
  <si>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</si>
  <si>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</si>
  <si>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</si>
  <si>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</si>
  <si>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</si>
  <si>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</si>
  <si>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</si>
  <si>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</si>
  <si>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</si>
  <si>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</si>
  <si>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</si>
  <si>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</si>
  <si>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</si>
  <si>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</si>
  <si>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</si>
  <si>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</si>
  <si>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</si>
  <si>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</si>
  <si>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</si>
  <si>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</si>
  <si>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</si>
  <si>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</si>
  <si>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</si>
  <si>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</si>
  <si>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</si>
  <si>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</si>
  <si>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</si>
  <si>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</si>
  <si>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</si>
  <si>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</si>
  <si>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</si>
  <si>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</si>
  <si>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</si>
  <si>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</si>
  <si>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</si>
  <si>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</si>
  <si>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</si>
  <si>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</si>
  <si>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</si>
  <si>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</si>
  <si>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</si>
  <si>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</si>
  <si>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</si>
  <si>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</si>
  <si>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</si>
  <si>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</si>
  <si>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</si>
  <si>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</si>
  <si>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</si>
  <si>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</si>
  <si>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</si>
  <si>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</si>
  <si>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</si>
  <si>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</si>
  <si>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</si>
  <si>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</si>
  <si>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</si>
  <si>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</si>
  <si>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</si>
  <si>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</si>
  <si>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</si>
  <si>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</si>
  <si>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</si>
  <si>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</si>
  <si>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</si>
  <si>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</si>
  <si>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</si>
  <si>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</si>
  <si>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</si>
  <si>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</si>
  <si>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</si>
  <si>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</si>
  <si>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</si>
  <si>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</si>
  <si>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</si>
  <si>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</si>
  <si>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</si>
  <si>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</si>
  <si>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</si>
  <si>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</si>
  <si>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</si>
  <si>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</si>
  <si>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</si>
  <si>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</si>
  <si>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</si>
  <si>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</si>
  <si>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</si>
  <si>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</si>
  <si>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</si>
  <si>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</si>
  <si>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</si>
  <si>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</si>
  <si>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</si>
  <si>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</si>
  <si>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</si>
  <si>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</si>
  <si>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</si>
  <si>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</si>
  <si>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</si>
  <si>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</si>
  <si>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</si>
  <si>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</si>
  <si>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</si>
  <si>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</si>
  <si>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</si>
  <si>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</si>
  <si>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</si>
  <si>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</si>
  <si>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</si>
  <si>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</si>
  <si>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</si>
  <si>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</si>
  <si>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</si>
  <si>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</si>
  <si>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</si>
  <si>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</si>
  <si>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</si>
  <si>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</si>
  <si>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</si>
  <si>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</si>
  <si>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</si>
  <si>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</si>
  <si>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</si>
  <si>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</si>
  <si>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</si>
  <si>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</si>
  <si>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</si>
  <si>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</si>
  <si>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</si>
  <si>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</si>
  <si>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</si>
  <si>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</si>
  <si>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</si>
  <si>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</si>
  <si>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</si>
  <si>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</si>
  <si>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</si>
  <si>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</si>
  <si>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</si>
  <si>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</si>
  <si>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</si>
  <si>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</si>
  <si>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</si>
  <si>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</si>
  <si>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</si>
  <si>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</si>
  <si>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</si>
  <si>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</si>
  <si>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</si>
  <si>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</si>
  <si>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</si>
  <si>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</si>
  <si>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</si>
  <si>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</si>
  <si>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</si>
  <si>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</si>
  <si>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</si>
  <si>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</si>
  <si>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</si>
  <si>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</si>
  <si>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</si>
  <si>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</si>
  <si>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</si>
  <si>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</si>
  <si>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</si>
  <si>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</si>
  <si>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</si>
  <si>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</si>
  <si>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</si>
  <si>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</si>
  <si>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</si>
  <si>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</si>
  <si>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</si>
  <si>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</si>
  <si>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</si>
  <si>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</si>
  <si>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</si>
  <si>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</si>
  <si>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</si>
  <si>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</si>
  <si>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</si>
  <si>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</si>
  <si>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</si>
  <si>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</si>
  <si>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</si>
  <si>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</si>
  <si>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</si>
  <si>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</si>
  <si>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</si>
  <si>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</si>
  <si>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</si>
  <si>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</si>
  <si>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</si>
  <si>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</si>
  <si>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</si>
  <si>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</si>
  <si>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</si>
  <si>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</si>
  <si>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</si>
  <si>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</si>
  <si>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</si>
  <si>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</si>
  <si>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</si>
  <si>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</si>
  <si>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</si>
  <si>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</si>
  <si>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</si>
  <si>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</si>
  <si>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</si>
  <si>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</si>
  <si>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</si>
  <si>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</si>
  <si>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</si>
  <si>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</si>
  <si>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</si>
  <si>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</si>
  <si>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</si>
  <si>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</si>
  <si>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</si>
  <si>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</si>
  <si>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</si>
  <si>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</si>
  <si>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</si>
  <si>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</si>
  <si>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</si>
  <si>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</si>
  <si>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</si>
  <si>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</si>
  <si>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</si>
  <si>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</si>
  <si>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</si>
  <si>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</si>
  <si>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</si>
  <si>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</si>
  <si>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</si>
  <si>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</si>
  <si>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</si>
  <si>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</si>
  <si>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</si>
  <si>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</si>
  <si>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</si>
  <si>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</si>
  <si>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</si>
  <si>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</si>
  <si>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</si>
  <si>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</si>
  <si>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</si>
  <si>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</si>
  <si>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</si>
  <si>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</si>
  <si>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</si>
  <si>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</si>
  <si>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</si>
  <si>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</si>
  <si>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</si>
  <si>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</si>
  <si>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</si>
  <si>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</si>
  <si>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</si>
  <si>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</si>
  <si>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</si>
  <si>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</si>
  <si>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</si>
  <si>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</si>
  <si>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</si>
  <si>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</si>
  <si>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</si>
  <si>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</si>
  <si>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</si>
  <si>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</si>
  <si>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</si>
  <si>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</si>
  <si>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</si>
  <si>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</si>
  <si>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</si>
  <si>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</si>
  <si>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</si>
  <si>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</si>
  <si>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</si>
  <si>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</si>
  <si>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</si>
  <si>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</si>
  <si>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</si>
  <si>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</si>
  <si>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</si>
  <si>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</si>
  <si>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</si>
  <si>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</si>
  <si>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</si>
  <si>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</si>
  <si>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</si>
  <si>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</si>
  <si>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</si>
  <si>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</si>
  <si>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</si>
  <si>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</si>
  <si>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</si>
  <si>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</si>
  <si>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</si>
  <si>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</si>
  <si>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</si>
  <si>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</si>
  <si>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</si>
  <si>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</si>
  <si>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</si>
  <si>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</si>
  <si>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</si>
  <si>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</si>
  <si>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</si>
  <si>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</si>
  <si>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</si>
  <si>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</si>
  <si>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</si>
  <si>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</si>
  <si>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</si>
  <si>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</si>
  <si>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</si>
  <si>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</si>
  <si>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</si>
  <si>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</si>
  <si>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</si>
  <si>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</si>
  <si>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</si>
  <si>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</si>
  <si>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</si>
  <si>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</si>
  <si>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</si>
  <si>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</si>
  <si>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</si>
  <si>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</si>
  <si>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</si>
  <si>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</si>
  <si>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</si>
  <si>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</si>
  <si>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</si>
  <si>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</si>
  <si>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</si>
  <si>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</si>
  <si>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</si>
  <si>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</si>
  <si>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</si>
  <si>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</si>
  <si>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</si>
  <si>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</si>
  <si>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</si>
  <si>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</si>
  <si>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</si>
  <si>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</si>
  <si>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</si>
  <si>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</si>
  <si>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</si>
  <si>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</si>
  <si>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</si>
  <si>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</si>
  <si>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</si>
  <si>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</si>
  <si>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</si>
  <si>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</si>
  <si>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</si>
  <si>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</si>
  <si>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</si>
  <si>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</si>
  <si>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</si>
  <si>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</si>
  <si>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</si>
  <si>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</si>
  <si>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</si>
  <si>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</si>
  <si>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</si>
  <si>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</si>
  <si>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</si>
  <si>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</si>
  <si>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</si>
  <si>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</si>
  <si>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</si>
  <si>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</si>
  <si>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</si>
  <si>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</si>
  <si>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</si>
  <si>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</si>
  <si>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</si>
  <si>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</si>
  <si>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</si>
  <si>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</si>
  <si>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</si>
  <si>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</si>
  <si>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</si>
  <si>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</si>
  <si>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</si>
  <si>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</si>
  <si>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</si>
  <si>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</si>
  <si>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</si>
  <si>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</si>
  <si>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</si>
  <si>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</si>
  <si>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</si>
  <si>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</si>
  <si>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</si>
  <si>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</si>
  <si>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</si>
  <si>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</si>
  <si>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</si>
  <si>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</si>
  <si>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</si>
  <si>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</si>
  <si>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</si>
  <si>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</si>
  <si>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</si>
  <si>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</si>
  <si>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</si>
  <si>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</si>
  <si>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</si>
  <si>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</si>
  <si>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</si>
  <si>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</si>
  <si>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</si>
  <si>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</si>
  <si>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</si>
  <si>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</si>
  <si>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</si>
  <si>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</si>
  <si>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</si>
  <si>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</si>
  <si>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</si>
  <si>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</si>
  <si>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</si>
  <si>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</si>
  <si>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</si>
  <si>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</si>
  <si>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</si>
  <si>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</si>
  <si>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</si>
  <si>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</si>
  <si>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</si>
  <si>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</si>
  <si>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</si>
  <si>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</si>
  <si>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</si>
  <si>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</si>
  <si>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</si>
  <si>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</si>
  <si>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</si>
  <si>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</si>
  <si>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</si>
  <si>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</si>
  <si>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</si>
  <si>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</si>
  <si>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</si>
  <si>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</si>
  <si>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</si>
  <si>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</si>
  <si>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</si>
  <si>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</si>
  <si>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</si>
  <si>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</si>
  <si>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</si>
  <si>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</si>
  <si>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</si>
  <si>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</si>
  <si>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</si>
  <si>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</si>
  <si>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</si>
  <si>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</si>
  <si>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</si>
  <si>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</si>
  <si>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</si>
  <si>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</si>
  <si>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</si>
  <si>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</si>
  <si>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</si>
  <si>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</si>
  <si>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</si>
  <si>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</si>
  <si>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</si>
  <si>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</si>
  <si>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</si>
  <si>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</si>
  <si>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</si>
  <si>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</si>
  <si>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</si>
  <si>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</si>
  <si>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</si>
  <si>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</si>
  <si>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</si>
  <si>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</si>
  <si>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</si>
  <si>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</si>
  <si>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</si>
  <si>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</si>
  <si>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</si>
  <si>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</si>
  <si>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</si>
  <si>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</si>
  <si>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</si>
  <si>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</si>
  <si>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</si>
  <si>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</si>
  <si>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</si>
  <si>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</si>
  <si>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</si>
  <si>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</si>
  <si>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</si>
  <si>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</si>
  <si>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</si>
  <si>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</si>
  <si>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</si>
  <si>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</si>
  <si>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</si>
  <si>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</si>
  <si>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</si>
  <si>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</si>
  <si>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</si>
  <si>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</si>
  <si>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</si>
  <si>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</si>
  <si>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</si>
  <si>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</si>
  <si>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</si>
  <si>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</si>
  <si>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</si>
  <si>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</si>
  <si>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</si>
  <si>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</si>
  <si>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</si>
  <si>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</si>
  <si>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</si>
  <si>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</si>
  <si>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</si>
  <si>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</si>
  <si>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</si>
  <si>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</si>
  <si>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</si>
  <si>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</si>
  <si>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</si>
  <si>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</si>
  <si>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</si>
  <si>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</si>
  <si>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</si>
  <si>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</si>
  <si>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</si>
  <si>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</si>
  <si>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</si>
  <si>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</si>
  <si>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</si>
  <si>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</si>
  <si>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</si>
  <si>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</si>
  <si>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</si>
  <si>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</si>
  <si>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</si>
  <si>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</si>
  <si>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</si>
  <si>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</si>
  <si>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</si>
  <si>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</si>
  <si>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</si>
  <si>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</si>
  <si>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</si>
  <si>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</si>
  <si>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</si>
  <si>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</si>
  <si>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</si>
  <si>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</si>
  <si>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</si>
  <si>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</si>
  <si>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</si>
  <si>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</si>
  <si>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</si>
  <si>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</si>
  <si>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</si>
  <si>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</si>
  <si>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</si>
  <si>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</si>
  <si>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</si>
  <si>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</si>
  <si>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</si>
  <si>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</si>
  <si>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</si>
  <si>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</si>
  <si>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</si>
  <si>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</si>
  <si>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</si>
  <si>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</si>
  <si>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</si>
  <si>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</si>
  <si>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</si>
  <si>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</si>
  <si>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</si>
  <si>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</si>
  <si>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</si>
  <si>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</si>
  <si>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</si>
  <si>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</si>
  <si>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</si>
  <si>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</si>
  <si>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</si>
  <si>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</si>
  <si>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</si>
  <si>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</si>
  <si>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</si>
  <si>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</si>
  <si>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</si>
  <si>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</si>
  <si>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</si>
  <si>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</si>
  <si>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</si>
  <si>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</si>
  <si>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</si>
  <si>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</si>
  <si>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</si>
  <si>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</si>
  <si>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</si>
  <si>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</si>
  <si>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</si>
  <si>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</si>
  <si>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</si>
  <si>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</si>
  <si>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</si>
  <si>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</si>
  <si>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</si>
  <si>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</si>
  <si>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</si>
  <si>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</si>
  <si>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</si>
  <si>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</si>
  <si>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</si>
  <si>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</si>
  <si>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</si>
  <si>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</si>
  <si>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</si>
  <si>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</si>
  <si>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</si>
  <si>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</si>
  <si>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</si>
  <si>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</si>
  <si>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</si>
  <si>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</si>
  <si>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</si>
  <si>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</si>
  <si>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</si>
  <si>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</si>
  <si>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</si>
  <si>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</si>
  <si>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</si>
  <si>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</si>
  <si>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</si>
  <si>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</si>
  <si>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</si>
  <si>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</si>
  <si>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</si>
  <si>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</si>
  <si>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</si>
  <si>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</si>
  <si>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</si>
  <si>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</si>
  <si>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</si>
  <si>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</si>
  <si>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</si>
  <si>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</si>
  <si>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</si>
  <si>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</si>
  <si>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</si>
  <si>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</si>
  <si>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</si>
  <si>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</si>
  <si>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</si>
  <si>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</si>
  <si>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</si>
  <si>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</si>
  <si>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</si>
  <si>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</si>
  <si>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</si>
  <si>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</si>
  <si>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</si>
  <si>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</si>
  <si>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</si>
  <si>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</si>
  <si>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</si>
  <si>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</si>
  <si>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</si>
  <si>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</si>
  <si>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</si>
  <si>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</si>
  <si>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</si>
  <si>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</si>
  <si>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</si>
  <si>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</si>
  <si>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</si>
  <si>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</si>
  <si>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</si>
  <si>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</si>
  <si>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</si>
  <si>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</si>
  <si>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</si>
  <si>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</si>
  <si>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</si>
  <si>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</si>
  <si>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</si>
  <si>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</si>
  <si>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</si>
  <si>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</si>
  <si>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</si>
  <si>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</si>
  <si>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</si>
  <si>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</si>
  <si>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</si>
  <si>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</si>
  <si>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</si>
  <si>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</si>
  <si>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</si>
  <si>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</si>
  <si>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</si>
  <si>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</si>
  <si>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</si>
  <si>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</si>
  <si>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</si>
  <si>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</si>
  <si>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</si>
  <si>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</si>
  <si>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</si>
  <si>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</si>
  <si>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</si>
  <si>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</si>
  <si>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</si>
  <si>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</si>
  <si>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</si>
  <si>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</si>
  <si>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</si>
  <si>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</si>
  <si>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</si>
  <si>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</si>
  <si>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</si>
  <si>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</si>
  <si>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</si>
  <si>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</si>
  <si>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</si>
  <si>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</si>
  <si>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</si>
  <si>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</si>
  <si>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</si>
  <si>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</si>
  <si>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</si>
  <si>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</si>
  <si>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</si>
  <si>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</si>
  <si>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</si>
  <si>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</si>
  <si>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</si>
  <si>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</si>
  <si>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</si>
  <si>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</si>
  <si>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</si>
  <si>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</si>
  <si>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</si>
  <si>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</si>
  <si>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</si>
  <si>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</si>
  <si>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</si>
  <si>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</si>
  <si>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</si>
  <si>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</si>
  <si>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</si>
  <si>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</si>
  <si>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</si>
  <si>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</si>
  <si>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</si>
  <si>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</si>
  <si>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</si>
  <si>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</si>
  <si>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</si>
  <si>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</si>
  <si>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</si>
  <si>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</si>
  <si>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</si>
  <si>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</si>
  <si>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</si>
  <si>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</si>
  <si>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</si>
  <si>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</si>
  <si>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</si>
  <si>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</si>
  <si>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</si>
  <si>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</si>
  <si>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</si>
  <si>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</si>
  <si>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</si>
  <si>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</si>
  <si>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</si>
  <si>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</si>
  <si>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</si>
  <si>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</si>
  <si>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</si>
  <si>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</si>
  <si>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</si>
  <si>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</si>
  <si>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</si>
  <si>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</si>
  <si>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</si>
  <si>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</si>
  <si>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</si>
  <si>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</si>
  <si>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</si>
  <si>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</si>
  <si>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</si>
  <si>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</si>
  <si>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</si>
  <si>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</si>
  <si>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</si>
  <si>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</si>
  <si>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</si>
  <si>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</si>
  <si>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</si>
  <si>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</si>
  <si>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</si>
  <si>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</si>
  <si>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</si>
  <si>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</si>
  <si>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</si>
  <si>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</si>
  <si>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</si>
  <si>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</si>
  <si>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</si>
  <si>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</si>
  <si>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</si>
  <si>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</si>
  <si>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</si>
  <si>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</si>
  <si>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</si>
  <si>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</si>
  <si>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</si>
  <si>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</si>
  <si>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</si>
  <si>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</si>
  <si>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</si>
  <si>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</si>
  <si>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</si>
  <si>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</si>
  <si>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</si>
  <si>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</si>
  <si>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</si>
  <si>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</si>
  <si>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</si>
  <si>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</si>
  <si>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</si>
  <si>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</si>
  <si>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</si>
  <si>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</si>
  <si>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</si>
  <si>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</si>
  <si>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</si>
  <si>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</si>
  <si>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</si>
  <si>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</si>
  <si>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</si>
  <si>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</si>
  <si>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</si>
  <si>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</si>
  <si>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</si>
  <si>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</si>
  <si>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</si>
  <si>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</si>
  <si>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</si>
  <si>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</si>
  <si>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</si>
  <si>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</si>
  <si>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</si>
  <si>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</si>
  <si>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</si>
  <si>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</si>
  <si>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</si>
  <si>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</si>
  <si>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</si>
  <si>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</si>
  <si>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</si>
  <si>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</si>
  <si>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</si>
  <si>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</si>
  <si>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</si>
  <si>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</si>
  <si>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</si>
  <si>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</si>
  <si>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</si>
  <si>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</si>
  <si>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</si>
  <si>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</si>
  <si>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</si>
  <si>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</si>
  <si>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</si>
  <si>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</si>
  <si>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</si>
  <si>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</si>
  <si>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</si>
  <si>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</si>
  <si>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</si>
  <si>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</si>
  <si>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</si>
  <si>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</si>
  <si>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</si>
  <si>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</si>
  <si>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</si>
  <si>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</si>
  <si>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</si>
  <si>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</si>
  <si>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</si>
  <si>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</si>
  <si>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</si>
  <si>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</si>
  <si>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</si>
  <si>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</si>
  <si>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</si>
  <si>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</si>
  <si>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</si>
  <si>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</si>
  <si>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</si>
  <si>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</si>
  <si>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</si>
  <si>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</si>
  <si>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</si>
  <si>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</si>
  <si>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</si>
  <si>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</si>
  <si>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</si>
  <si>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</si>
  <si>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</si>
  <si>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</si>
  <si>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</si>
  <si>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</si>
  <si>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</si>
  <si>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</si>
  <si>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</si>
  <si>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</si>
  <si>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</si>
  <si>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</si>
  <si>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</si>
  <si>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</si>
  <si>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</si>
  <si>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</si>
  <si>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</si>
  <si>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</si>
  <si>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</si>
  <si>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</si>
  <si>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</si>
  <si>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</si>
  <si>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</si>
  <si>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</si>
  <si>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</si>
  <si>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</si>
  <si>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</si>
  <si>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</si>
  <si>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</si>
  <si>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</si>
  <si>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</si>
  <si>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</si>
  <si>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</si>
  <si>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</si>
  <si>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</si>
  <si>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</si>
  <si>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</si>
  <si>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</si>
  <si>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</si>
  <si>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</si>
  <si>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</si>
  <si>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</si>
  <si>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</si>
  <si>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</si>
  <si>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</si>
  <si>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</si>
  <si>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</si>
  <si>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</si>
  <si>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</si>
  <si>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</si>
  <si>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</si>
  <si>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</si>
  <si>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</si>
  <si>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</si>
  <si>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</si>
  <si>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</si>
  <si>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</si>
  <si>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</si>
  <si>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</si>
  <si>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</si>
  <si>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</si>
  <si>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</si>
  <si>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</si>
  <si>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</si>
  <si>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</si>
  <si>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</si>
  <si>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</si>
  <si>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</si>
  <si>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</si>
  <si>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</si>
  <si>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</si>
  <si>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</si>
  <si>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</si>
  <si>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</si>
  <si>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</si>
  <si>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</si>
  <si>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</si>
  <si>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</si>
  <si>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</si>
  <si>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</si>
  <si>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</si>
  <si>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</si>
  <si>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</si>
  <si>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</si>
  <si>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</si>
  <si>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</si>
  <si>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</si>
  <si>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</si>
  <si>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</si>
  <si>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</si>
  <si>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</si>
  <si>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</si>
  <si>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</si>
  <si>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</si>
  <si>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</si>
  <si>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</si>
  <si>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</si>
  <si>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</si>
  <si>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</si>
  <si>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</si>
  <si>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</si>
  <si>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</si>
  <si>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</si>
  <si>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</si>
  <si>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</si>
  <si>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</si>
  <si>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</si>
  <si>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</si>
  <si>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</si>
  <si>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</si>
  <si>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</si>
  <si>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</si>
  <si>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</si>
  <si>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</si>
  <si>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</si>
  <si>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</si>
  <si>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</si>
  <si>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</si>
  <si>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</si>
  <si>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</si>
  <si>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</si>
  <si>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</si>
  <si>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</si>
  <si>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</si>
  <si>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</si>
  <si>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</si>
  <si>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</si>
  <si>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</si>
  <si>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</si>
  <si>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</si>
  <si>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</si>
  <si>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</si>
  <si>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</si>
  <si>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</si>
  <si>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</si>
  <si>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</si>
  <si>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</si>
  <si>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</si>
  <si>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</si>
  <si>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</si>
  <si>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</si>
  <si>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</si>
  <si>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</si>
  <si>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</si>
  <si>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</si>
  <si>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</si>
  <si>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</si>
  <si>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</si>
  <si>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</si>
  <si>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</si>
  <si>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</si>
  <si>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</si>
  <si>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</si>
  <si>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</si>
  <si>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</si>
  <si>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</si>
  <si>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</si>
  <si>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</si>
  <si>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</si>
  <si>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</si>
  <si>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</si>
  <si>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</si>
  <si>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</si>
  <si>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</si>
  <si>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</si>
  <si>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</si>
  <si>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</si>
  <si>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</si>
  <si>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</si>
  <si>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</si>
  <si>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</si>
  <si>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</si>
  <si>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</si>
  <si>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</si>
  <si>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</si>
  <si>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</si>
  <si>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</si>
  <si>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</si>
  <si>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</si>
  <si>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</si>
  <si>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</si>
  <si>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</si>
  <si>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</si>
  <si>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</si>
  <si>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</si>
  <si>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</si>
  <si>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</si>
  <si>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</si>
  <si>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</si>
  <si>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</si>
  <si>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</si>
  <si>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</si>
  <si>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</si>
  <si>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</si>
  <si>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</si>
  <si>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</si>
  <si>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</si>
  <si>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</si>
  <si>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</si>
  <si>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</si>
  <si>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</si>
  <si>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</si>
  <si>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</si>
  <si>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</si>
  <si>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</si>
  <si>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</si>
  <si>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</si>
  <si>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</si>
  <si>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</si>
  <si>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</si>
  <si>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</si>
  <si>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</si>
  <si>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</si>
  <si>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</si>
  <si>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</si>
  <si>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</si>
  <si>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</si>
  <si>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</si>
  <si>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</si>
  <si>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</si>
  <si>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</si>
  <si>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</si>
  <si>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</si>
  <si>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</si>
  <si>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</si>
  <si>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</si>
  <si>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</si>
  <si>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</si>
  <si>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</si>
  <si>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</si>
  <si>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</si>
  <si>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</si>
  <si>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</si>
  <si>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</si>
  <si>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</si>
  <si>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</si>
  <si>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</si>
  <si>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</si>
  <si>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</si>
  <si>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</si>
  <si>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</si>
  <si>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</si>
  <si>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</si>
  <si>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</si>
  <si>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</si>
  <si>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</si>
  <si>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</si>
  <si>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</si>
  <si>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</si>
  <si>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</si>
  <si>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</si>
  <si>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</si>
  <si>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</si>
  <si>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</si>
  <si>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</si>
  <si>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</si>
  <si>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</si>
  <si>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</si>
  <si>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</si>
  <si>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</si>
  <si>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</si>
  <si>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</si>
  <si>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</si>
  <si>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</si>
  <si>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</si>
  <si>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</si>
  <si>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</si>
  <si>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</si>
  <si>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</si>
  <si>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</si>
  <si>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</si>
  <si>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</si>
  <si>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</si>
  <si>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</si>
  <si>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</si>
  <si>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</si>
  <si>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</si>
  <si>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</si>
  <si>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</si>
  <si>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</si>
  <si>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</si>
  <si>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</si>
  <si>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</si>
  <si>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</si>
  <si>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</si>
  <si>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</si>
  <si>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</si>
  <si>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</si>
  <si>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</si>
  <si>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</si>
  <si>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</si>
  <si>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</si>
  <si>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</si>
  <si>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</si>
  <si>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</si>
  <si>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</si>
  <si>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</si>
  <si>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</si>
  <si>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</si>
  <si>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</si>
  <si>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</si>
  <si>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</si>
  <si>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</si>
  <si>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</si>
  <si>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</si>
  <si>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</si>
  <si>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</si>
  <si>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</si>
  <si>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</si>
  <si>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</si>
  <si>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</si>
  <si>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</si>
  <si>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</si>
  <si>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</si>
  <si>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</si>
  <si>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</si>
  <si>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</si>
  <si>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</si>
  <si>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</si>
  <si>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</si>
  <si>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</si>
  <si>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</si>
  <si>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</si>
  <si>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</si>
  <si>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</si>
  <si>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</si>
  <si>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</si>
  <si>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</si>
  <si>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</si>
  <si>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</si>
  <si>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</si>
  <si>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</si>
  <si>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</si>
  <si>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</si>
  <si>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</si>
  <si>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</si>
  <si>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</si>
  <si>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</si>
  <si>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</si>
  <si>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</si>
  <si>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</si>
  <si>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</si>
  <si>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</si>
  <si>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</si>
  <si>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</si>
  <si>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</si>
  <si>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</si>
  <si>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</si>
  <si>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</si>
  <si>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</si>
  <si>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</si>
  <si>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</si>
  <si>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</si>
  <si>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</si>
  <si>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</si>
  <si>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</si>
  <si>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</si>
  <si>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</si>
  <si>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</si>
  <si>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</si>
  <si>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</si>
  <si>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</si>
  <si>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</si>
  <si>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</si>
  <si>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</si>
  <si>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</si>
  <si>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</si>
  <si>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</si>
  <si>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</si>
  <si>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</si>
  <si>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</si>
  <si>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</si>
  <si>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</si>
  <si>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</si>
  <si>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</si>
  <si>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</si>
  <si>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</si>
  <si>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</si>
  <si>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</si>
  <si>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</si>
  <si>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</si>
  <si>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</si>
  <si>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</si>
  <si>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</si>
  <si>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</si>
  <si>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</si>
  <si>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</si>
  <si>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</si>
  <si>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</si>
  <si>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</si>
  <si>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</si>
  <si>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</si>
  <si>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</si>
  <si>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</si>
  <si>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</si>
  <si>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</si>
  <si>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</si>
  <si>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</si>
  <si>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</si>
  <si>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</si>
  <si>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</si>
  <si>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</si>
  <si>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</si>
  <si>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</si>
  <si>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</si>
  <si>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</si>
  <si>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</si>
  <si>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</si>
  <si>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</si>
  <si>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</si>
  <si>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</si>
  <si>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</si>
  <si>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</si>
  <si>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</si>
  <si>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</si>
  <si>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</si>
  <si>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</si>
  <si>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</si>
  <si>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</si>
  <si>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</si>
  <si>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</si>
  <si>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</si>
  <si>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</si>
  <si>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</si>
  <si>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</si>
  <si>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</si>
  <si>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</si>
  <si>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</si>
  <si>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</si>
  <si>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</si>
  <si>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</si>
  <si>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</si>
  <si>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</si>
  <si>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</si>
  <si>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</si>
  <si>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</si>
  <si>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</si>
  <si>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</si>
  <si>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</si>
  <si>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</si>
  <si>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</si>
  <si>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</si>
  <si>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</si>
  <si>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</si>
  <si>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</si>
  <si>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</si>
  <si>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</si>
  <si>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</si>
  <si>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</si>
  <si>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</si>
  <si>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</si>
  <si>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</si>
  <si>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</si>
  <si>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</si>
  <si>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</si>
  <si>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</si>
  <si>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</si>
  <si>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</si>
  <si>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</si>
  <si>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</si>
  <si>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</si>
  <si>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</si>
  <si>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</si>
  <si>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</si>
  <si>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</si>
  <si>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</si>
  <si>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</si>
  <si>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</si>
  <si>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</si>
  <si>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</si>
  <si>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</si>
  <si>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</si>
  <si>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</si>
  <si>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</si>
  <si>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</si>
  <si>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</si>
  <si>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</si>
  <si>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</si>
  <si>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</si>
  <si>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</si>
  <si>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</si>
  <si>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</si>
  <si>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</si>
  <si>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</si>
  <si>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</si>
  <si>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</si>
  <si>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</si>
  <si>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</si>
  <si>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</si>
  <si>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</si>
  <si>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</si>
  <si>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</si>
  <si>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</si>
  <si>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</si>
  <si>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</si>
  <si>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</si>
  <si>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</si>
  <si>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</si>
  <si>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</si>
  <si>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</si>
  <si>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</si>
  <si>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</si>
  <si>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</si>
  <si>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</si>
  <si>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</si>
  <si>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</si>
  <si>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</si>
  <si>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</si>
  <si>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</si>
  <si>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</si>
  <si>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</si>
  <si>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</si>
  <si>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</si>
  <si>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</si>
  <si>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</si>
  <si>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</si>
  <si>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</si>
  <si>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</si>
  <si>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</si>
  <si>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</si>
  <si>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</si>
  <si>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</si>
  <si>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</si>
  <si>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</si>
  <si>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</si>
  <si>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</si>
  <si>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</si>
  <si>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</si>
  <si>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</si>
  <si>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</si>
  <si>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</si>
  <si>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</si>
  <si>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</si>
  <si>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</si>
  <si>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</si>
  <si>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</si>
  <si>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</si>
  <si>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</si>
  <si>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</si>
  <si>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</si>
  <si>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</si>
  <si>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</si>
  <si>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</si>
  <si>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</si>
  <si>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</si>
  <si>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</si>
  <si>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</si>
  <si>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</si>
  <si>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</si>
  <si>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</si>
  <si>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</si>
  <si>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</si>
  <si>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</si>
  <si>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</si>
  <si>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</si>
  <si>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</si>
  <si>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</si>
  <si>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</si>
  <si>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</si>
  <si>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</si>
  <si>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</si>
  <si>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</si>
  <si>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</si>
  <si>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</si>
  <si>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</si>
  <si>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</si>
  <si>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</si>
  <si>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</si>
  <si>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</si>
  <si>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</si>
  <si>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</si>
  <si>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</si>
  <si>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</si>
  <si>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</si>
  <si>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</si>
  <si>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</si>
  <si>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</si>
  <si>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</si>
  <si>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</si>
  <si>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</si>
  <si>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</si>
  <si>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</si>
  <si>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</si>
  <si>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</si>
  <si>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</si>
  <si>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</si>
  <si>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</si>
  <si>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</si>
  <si>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</si>
  <si>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</si>
  <si>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</si>
  <si>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</si>
  <si>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</si>
  <si>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</si>
  <si>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</si>
  <si>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</si>
  <si>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</si>
  <si>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</si>
  <si>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</si>
  <si>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</si>
  <si>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</si>
  <si>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</si>
  <si>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</si>
  <si>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</si>
  <si>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</si>
  <si>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</si>
  <si>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</si>
  <si>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</si>
  <si>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</si>
  <si>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</si>
  <si>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</si>
  <si>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</si>
  <si>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</si>
  <si>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</si>
  <si>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</si>
  <si>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</si>
  <si>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</si>
  <si>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</si>
  <si>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</si>
  <si>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</si>
  <si>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</si>
  <si>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</si>
  <si>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</si>
  <si>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</si>
  <si>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</si>
  <si>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</si>
  <si>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</si>
  <si>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</si>
  <si>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</si>
  <si>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</si>
  <si>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</si>
  <si>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</si>
  <si>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</si>
  <si>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</si>
  <si>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</si>
  <si>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</si>
  <si>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</si>
  <si>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</si>
  <si>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</si>
  <si>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</si>
  <si>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</si>
  <si>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</si>
  <si>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</si>
  <si>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</si>
  <si>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</si>
  <si>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</si>
  <si>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</si>
  <si>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</si>
  <si>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</si>
  <si>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</si>
  <si>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</si>
  <si>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</si>
  <si>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</si>
  <si>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</si>
  <si>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</si>
  <si>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</si>
  <si>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</si>
  <si>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</si>
  <si>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</si>
  <si>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</si>
  <si>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</si>
  <si>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</si>
  <si>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</si>
  <si>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</si>
  <si>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</si>
  <si>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</si>
  <si>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</si>
  <si>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</si>
  <si>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</si>
  <si>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</si>
  <si>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</si>
  <si>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</si>
  <si>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</si>
  <si>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</si>
  <si>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</si>
  <si>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</si>
  <si>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</si>
  <si>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</si>
  <si>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</si>
  <si>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</si>
  <si>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</si>
  <si>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</si>
  <si>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</si>
  <si>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</si>
  <si>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</si>
  <si>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</si>
  <si>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</si>
  <si>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</si>
  <si>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</si>
  <si>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</si>
  <si>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</si>
  <si>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</si>
  <si>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</si>
  <si>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</si>
  <si>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</si>
  <si>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</si>
  <si>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</si>
  <si>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</si>
  <si>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</si>
  <si>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</si>
  <si>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</si>
  <si>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</si>
  <si>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</si>
  <si>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</si>
  <si>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</si>
  <si>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</si>
  <si>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</si>
  <si>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</si>
  <si>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</si>
  <si>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</si>
  <si>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</si>
  <si>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</si>
  <si>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</si>
  <si>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</si>
  <si>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</si>
  <si>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</si>
  <si>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</si>
  <si>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</si>
  <si>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</si>
  <si>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</si>
  <si>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</si>
  <si>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</si>
  <si>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</si>
  <si>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</si>
  <si>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</si>
  <si>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</si>
  <si>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</si>
  <si>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</si>
  <si>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</si>
  <si>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</si>
  <si>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</si>
  <si>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</si>
  <si>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</si>
  <si>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</si>
  <si>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</si>
  <si>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</si>
  <si>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</si>
  <si>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</si>
  <si>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</si>
  <si>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</si>
  <si>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</si>
  <si>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</si>
  <si>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</si>
  <si>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</si>
  <si>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</si>
  <si>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</si>
  <si>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</si>
  <si>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</si>
  <si>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</si>
  <si>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</si>
  <si>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</si>
  <si>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</si>
  <si>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</si>
  <si>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</si>
  <si>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</si>
  <si>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</si>
  <si>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</si>
  <si>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</si>
  <si>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</si>
  <si>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</si>
  <si>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</si>
  <si>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</si>
  <si>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</si>
  <si>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</si>
  <si>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</si>
  <si>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</si>
  <si>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</si>
  <si>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</si>
  <si>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</si>
  <si>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</si>
  <si>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</si>
  <si>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</si>
  <si>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</si>
  <si>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</si>
  <si>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</si>
  <si>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</si>
  <si>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</si>
  <si>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</si>
  <si>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</si>
  <si>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</si>
  <si>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</si>
  <si>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</si>
  <si>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</si>
  <si>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</si>
  <si>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</si>
  <si>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</si>
  <si>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</si>
  <si>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</si>
  <si>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</si>
  <si>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</si>
  <si>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</si>
  <si>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</si>
  <si>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</si>
  <si>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</si>
  <si>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</si>
  <si>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</si>
  <si>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</si>
  <si>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</si>
  <si>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</si>
  <si>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</si>
  <si>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</si>
  <si>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</si>
  <si>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</si>
  <si>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</si>
  <si>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</si>
  <si>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</si>
  <si>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</si>
  <si>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</si>
  <si>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</si>
  <si>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</si>
  <si>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</si>
  <si>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</si>
  <si>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</si>
  <si>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</si>
  <si>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</si>
  <si>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</si>
  <si>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</si>
  <si>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</si>
  <si>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</si>
  <si>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</si>
  <si>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</si>
  <si>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</si>
  <si>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</si>
  <si>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</si>
  <si>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</si>
  <si>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</si>
  <si>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</si>
  <si>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</si>
  <si>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</si>
  <si>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</si>
  <si>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</si>
  <si>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</si>
  <si>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</si>
  <si>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</si>
  <si>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</si>
  <si>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</si>
  <si>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</si>
  <si>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</si>
  <si>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</si>
  <si>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</si>
  <si>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</si>
  <si>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</si>
  <si>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</si>
  <si>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</si>
  <si>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</si>
  <si>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</si>
  <si>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</si>
  <si>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</si>
  <si>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</si>
  <si>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</si>
  <si>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</si>
  <si>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</si>
  <si>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</si>
  <si>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</si>
  <si>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</si>
  <si>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</si>
  <si>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</si>
  <si>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</si>
  <si>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</si>
  <si>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</si>
  <si>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</si>
  <si>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</si>
  <si>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</si>
  <si>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</si>
  <si>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</si>
  <si>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</si>
  <si>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</si>
  <si>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</si>
  <si>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</si>
  <si>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</si>
  <si>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</si>
  <si>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</si>
  <si>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</si>
  <si>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</si>
  <si>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</si>
  <si>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</si>
  <si>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</si>
  <si>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</si>
  <si>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</si>
  <si>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</si>
  <si>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</si>
  <si>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</si>
  <si>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</si>
  <si>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</si>
  <si>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</si>
  <si>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</si>
  <si>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</si>
  <si>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</si>
  <si>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</si>
  <si>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</si>
  <si>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</si>
  <si>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</si>
  <si>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</si>
  <si>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</si>
  <si>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</si>
  <si>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</si>
  <si>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</si>
  <si>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</si>
  <si>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</si>
  <si>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</si>
  <si>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</si>
  <si>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</si>
  <si>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</si>
  <si>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</si>
  <si>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</si>
  <si>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</si>
  <si>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</si>
  <si>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</si>
  <si>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</si>
  <si>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</si>
  <si>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</si>
  <si>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</si>
  <si>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</si>
  <si>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</si>
  <si>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</si>
  <si>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</si>
  <si>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</si>
  <si>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</si>
  <si>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</si>
  <si>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</si>
  <si>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</si>
  <si>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</si>
  <si>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</si>
  <si>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</si>
  <si>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</si>
  <si>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</si>
  <si>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</si>
  <si>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</si>
  <si>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</si>
  <si>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</si>
  <si>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</si>
  <si>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</si>
  <si>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</si>
  <si>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</si>
  <si>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</si>
  <si>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</si>
  <si>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</si>
  <si>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</si>
  <si>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</si>
  <si>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</si>
  <si>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</si>
  <si>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</si>
  <si>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</si>
  <si>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</si>
  <si>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</si>
  <si>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</si>
  <si>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</si>
  <si>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</si>
  <si>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</si>
  <si>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</si>
  <si>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</si>
  <si>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</si>
  <si>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</si>
  <si>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</si>
  <si>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</si>
  <si>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</si>
  <si>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</si>
  <si>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</si>
  <si>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</si>
  <si>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</si>
  <si>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</si>
  <si>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</si>
  <si>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</si>
  <si>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</si>
  <si>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</si>
  <si>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</si>
  <si>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</si>
  <si>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</si>
  <si>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</si>
  <si>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</si>
  <si>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</si>
  <si>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</si>
  <si>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</si>
  <si>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</si>
  <si>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</si>
  <si>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</si>
  <si>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</si>
  <si>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</si>
  <si>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</si>
  <si>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</si>
  <si>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</si>
  <si>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</si>
  <si>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</si>
  <si>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</si>
  <si>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</si>
  <si>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</si>
  <si>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</si>
  <si>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</si>
  <si>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</si>
  <si>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</si>
  <si>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</si>
  <si>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</si>
  <si>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</si>
  <si>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</si>
  <si>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</si>
  <si>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</si>
  <si>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</si>
  <si>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</si>
  <si>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</si>
  <si>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</si>
  <si>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</si>
  <si>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</si>
  <si>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</si>
  <si>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</si>
  <si>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</si>
  <si>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</si>
  <si>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</si>
  <si>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</si>
  <si>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</si>
  <si>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</si>
  <si>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</si>
  <si>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</si>
  <si>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</si>
  <si>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</si>
  <si>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</si>
  <si>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</si>
  <si>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</si>
  <si>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</si>
  <si>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</si>
  <si>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</si>
  <si>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</si>
  <si>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</si>
  <si>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</si>
  <si>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</si>
  <si>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</si>
  <si>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</si>
  <si>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</si>
  <si>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</si>
  <si>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</si>
  <si>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</si>
  <si>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</si>
  <si>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</si>
  <si>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</si>
  <si>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</si>
  <si>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</si>
  <si>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</si>
  <si>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</si>
  <si>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</si>
  <si>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</si>
  <si>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</si>
  <si>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</si>
  <si>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</si>
  <si>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</si>
  <si>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</si>
  <si>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</si>
  <si>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</si>
  <si>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</si>
  <si>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</si>
  <si>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</si>
  <si>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</si>
  <si>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</si>
  <si>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</si>
  <si>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</si>
  <si>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</si>
  <si>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</si>
  <si>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</si>
  <si>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</si>
  <si>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</si>
  <si>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</si>
  <si>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</si>
  <si>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</si>
  <si>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</si>
  <si>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</si>
  <si>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</si>
  <si>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</si>
  <si>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</si>
  <si>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</si>
  <si>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</si>
  <si>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</si>
  <si>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</si>
  <si>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</si>
  <si>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</si>
  <si>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</si>
  <si>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</si>
  <si>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</si>
  <si>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</si>
  <si>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</si>
  <si>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</si>
  <si>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</si>
  <si>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</si>
  <si>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</si>
  <si>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</si>
  <si>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</si>
  <si>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</si>
  <si>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</si>
  <si>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</si>
  <si>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</si>
  <si>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</si>
  <si>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</si>
  <si>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</si>
  <si>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</si>
  <si>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</si>
  <si>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</si>
  <si>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</si>
  <si>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</si>
  <si>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</si>
  <si>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</si>
  <si>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</si>
  <si>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</si>
  <si>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</si>
  <si>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</si>
  <si>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</si>
  <si>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</si>
  <si>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</si>
  <si>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</si>
  <si>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</si>
  <si>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</si>
  <si>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</si>
  <si>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</si>
  <si>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</si>
  <si>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</si>
  <si>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</si>
  <si>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</si>
  <si>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</si>
  <si>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</si>
  <si>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</si>
  <si>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</si>
  <si>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</si>
  <si>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</si>
  <si>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</si>
  <si>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</si>
  <si>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</si>
  <si>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</si>
  <si>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</si>
  <si>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</si>
  <si>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</si>
  <si>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</si>
  <si>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</si>
  <si>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</si>
  <si>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</si>
  <si>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</si>
  <si>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</si>
  <si>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</si>
  <si>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</si>
  <si>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</si>
  <si>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</si>
  <si>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</si>
  <si>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</si>
  <si>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</si>
  <si>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</si>
  <si>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</si>
  <si>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</si>
  <si>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</si>
  <si>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</si>
  <si>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</si>
  <si>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</si>
  <si>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</si>
  <si>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</si>
  <si>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</si>
  <si>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</si>
  <si>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</si>
  <si>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</si>
  <si>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</si>
  <si>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</si>
  <si>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</si>
  <si>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</si>
  <si>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</si>
  <si>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</si>
  <si>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</si>
  <si>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</si>
  <si>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</si>
  <si>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</si>
  <si>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</si>
  <si>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</si>
  <si>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</si>
  <si>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</si>
  <si>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</si>
  <si>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</si>
  <si>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</si>
  <si>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</si>
  <si>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</si>
  <si>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</si>
  <si>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</si>
  <si>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</si>
  <si>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</si>
  <si>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</si>
  <si>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</si>
  <si>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</si>
  <si>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</si>
  <si>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</si>
  <si>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</si>
  <si>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</si>
  <si>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</si>
  <si>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</si>
  <si>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</si>
  <si>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</si>
  <si>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</si>
  <si>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</si>
  <si>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</si>
  <si>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</si>
  <si>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</si>
  <si>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</si>
  <si>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</si>
  <si>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</si>
  <si>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</si>
  <si>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</si>
  <si>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</si>
  <si>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</si>
  <si>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</si>
  <si>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</si>
  <si>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</si>
  <si>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</si>
  <si>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</si>
  <si>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</si>
  <si>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</si>
  <si>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</si>
  <si>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</si>
  <si>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</si>
  <si>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</si>
  <si>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</si>
  <si>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</si>
  <si>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</si>
  <si>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</si>
  <si>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</si>
  <si>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</si>
  <si>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</si>
  <si>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</si>
  <si>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</si>
  <si>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</si>
  <si>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</si>
  <si>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</si>
  <si>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</si>
  <si>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</si>
  <si>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</si>
  <si>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</si>
  <si>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</si>
  <si>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</si>
  <si>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</si>
  <si>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</si>
  <si>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</si>
  <si>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</si>
  <si>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</si>
  <si>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</si>
  <si>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</si>
  <si>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</si>
  <si>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</si>
  <si>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</si>
  <si>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</si>
  <si>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</si>
  <si>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</si>
  <si>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</si>
  <si>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</si>
  <si>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</si>
  <si>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</si>
  <si>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</si>
  <si>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</si>
  <si>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</si>
  <si>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</si>
  <si>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</si>
  <si>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</si>
  <si>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</si>
  <si>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</si>
  <si>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</si>
  <si>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</si>
  <si>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</si>
  <si>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</si>
  <si>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</si>
  <si>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</si>
  <si>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</si>
  <si>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</si>
  <si>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</si>
  <si>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</si>
  <si>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</si>
  <si>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</si>
  <si>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</si>
  <si>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</si>
  <si>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</si>
  <si>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</si>
  <si>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</si>
  <si>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</si>
  <si>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</si>
  <si>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</si>
  <si>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</si>
  <si>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</si>
  <si>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</si>
  <si>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</si>
  <si>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</si>
  <si>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</si>
  <si>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</si>
  <si>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</si>
  <si>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</si>
  <si>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</si>
  <si>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</si>
  <si>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</si>
  <si>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</si>
  <si>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</si>
  <si>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</si>
  <si>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</si>
  <si>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</si>
  <si>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</si>
  <si>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</si>
  <si>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</si>
  <si>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</si>
  <si>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</si>
  <si>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</si>
  <si>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</si>
  <si>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</si>
  <si>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</si>
  <si>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</si>
  <si>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</si>
  <si>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</si>
  <si>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</si>
  <si>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</si>
  <si>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</si>
  <si>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</si>
  <si>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</si>
  <si>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</si>
  <si>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</si>
  <si>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</si>
  <si>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</si>
  <si>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</si>
  <si>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</si>
  <si>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</si>
  <si>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</si>
  <si>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</si>
  <si>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</si>
  <si>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</si>
  <si>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</si>
  <si>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</si>
  <si>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</si>
  <si>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</si>
  <si>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</si>
  <si>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</si>
  <si>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</si>
  <si>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</si>
  <si>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</si>
  <si>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</si>
  <si>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</si>
  <si>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</si>
  <si>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</si>
  <si>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</si>
  <si>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</si>
  <si>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</si>
  <si>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</si>
  <si>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</si>
  <si>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</si>
  <si>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</si>
  <si>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</si>
  <si>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</si>
  <si>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</si>
  <si>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</si>
  <si>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</si>
  <si>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</si>
  <si>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</si>
  <si>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</si>
  <si>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</si>
  <si>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</si>
  <si>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</si>
  <si>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</si>
  <si>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</si>
  <si>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</si>
  <si>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</si>
  <si>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</si>
  <si>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</si>
  <si>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</si>
  <si>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</si>
  <si>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</si>
  <si>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</si>
  <si>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</si>
  <si>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</si>
  <si>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</si>
  <si>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</si>
  <si>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</si>
  <si>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</si>
  <si>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</si>
  <si>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</si>
  <si>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</si>
  <si>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</si>
  <si>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</si>
  <si>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</si>
  <si>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</si>
  <si>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</si>
  <si>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</si>
  <si>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</si>
  <si>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</si>
  <si>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</si>
  <si>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</si>
  <si>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</si>
  <si>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</si>
  <si>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</si>
  <si>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</si>
  <si>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</si>
  <si>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</si>
  <si>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</si>
  <si>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</si>
  <si>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</si>
  <si>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</si>
  <si>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</si>
  <si>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</si>
  <si>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</si>
  <si>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</si>
  <si>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</si>
  <si>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</si>
  <si>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</si>
  <si>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</si>
  <si>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</si>
  <si>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</si>
  <si>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</si>
  <si>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</si>
  <si>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</si>
  <si>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</si>
  <si>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</si>
  <si>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</si>
  <si>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</si>
  <si>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</si>
  <si>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</si>
  <si>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</si>
  <si>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</si>
  <si>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</si>
  <si>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</si>
  <si>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</si>
  <si>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</si>
  <si>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</si>
  <si>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</si>
  <si>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</si>
  <si>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</si>
  <si>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</si>
  <si>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</si>
  <si>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</si>
  <si>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</si>
  <si>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</si>
  <si>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</si>
  <si>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</si>
  <si>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</si>
  <si>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</si>
  <si>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</si>
  <si>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</si>
  <si>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</si>
  <si>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</si>
  <si>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</si>
  <si>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</si>
  <si>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</si>
  <si>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</si>
  <si>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</si>
  <si>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</si>
  <si>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</si>
  <si>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</si>
  <si>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</si>
  <si>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</si>
  <si>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</si>
  <si>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</si>
  <si>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</si>
  <si>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</si>
  <si>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</si>
  <si>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</si>
  <si>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</si>
  <si>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</si>
  <si>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</si>
  <si>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</si>
  <si>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</si>
  <si>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</si>
  <si>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</si>
  <si>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</si>
  <si>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</si>
  <si>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</si>
  <si>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</si>
  <si>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</si>
  <si>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</si>
  <si>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</si>
  <si>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</si>
  <si>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</si>
  <si>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</si>
  <si>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</si>
  <si>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</si>
  <si>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</si>
  <si>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</si>
  <si>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</si>
  <si>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</si>
  <si>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</si>
  <si>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</si>
  <si>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</si>
  <si>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</si>
  <si>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</si>
  <si>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</si>
  <si>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</si>
  <si>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</si>
  <si>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</si>
  <si>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</si>
  <si>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</si>
  <si>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</si>
  <si>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</si>
  <si>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</si>
  <si>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</si>
  <si>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</si>
  <si>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</si>
  <si>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</si>
  <si>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</si>
  <si>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</si>
  <si>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</si>
  <si>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</si>
  <si>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</si>
  <si>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</si>
  <si>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</si>
  <si>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</si>
  <si>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</si>
  <si>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</si>
  <si>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</si>
  <si>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</si>
  <si>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</si>
  <si>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</si>
  <si>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</si>
  <si>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</si>
  <si>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</si>
  <si>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</si>
  <si>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</si>
  <si>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</si>
  <si>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</si>
  <si>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</si>
  <si>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</si>
  <si>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</si>
  <si>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</si>
  <si>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</si>
  <si>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</si>
  <si>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</si>
  <si>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</si>
  <si>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</si>
  <si>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</si>
  <si>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</si>
  <si>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</si>
  <si>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</si>
  <si>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</si>
  <si>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</si>
  <si>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</si>
  <si>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</si>
  <si>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</si>
  <si>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</si>
  <si>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</si>
  <si>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</si>
  <si>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</si>
  <si>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</si>
  <si>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</si>
  <si>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</si>
  <si>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</si>
  <si>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</si>
  <si>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</si>
  <si>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</si>
  <si>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</si>
  <si>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</si>
  <si>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</si>
  <si>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</si>
  <si>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</si>
  <si>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</si>
  <si>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</si>
  <si>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</si>
  <si>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</si>
  <si>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</si>
  <si>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</si>
  <si>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</si>
  <si>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</si>
  <si>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</si>
  <si>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</si>
  <si>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</si>
  <si>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</si>
  <si>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</si>
  <si>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</si>
  <si>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</si>
  <si>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</si>
  <si>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</si>
  <si>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</si>
  <si>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</si>
  <si>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</si>
  <si>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</si>
  <si>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</si>
  <si>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</si>
  <si>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</si>
  <si>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</si>
  <si>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</si>
  <si>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</si>
  <si>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</si>
  <si>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</si>
  <si>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</si>
  <si>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</si>
  <si>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</si>
  <si>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</si>
  <si>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</si>
  <si>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</si>
  <si>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</si>
  <si>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</si>
  <si>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</si>
  <si>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</si>
  <si>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</si>
  <si>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</si>
  <si>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</si>
  <si>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</si>
  <si>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</si>
  <si>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</si>
  <si>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</si>
  <si>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</si>
  <si>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</si>
  <si>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</si>
  <si>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</si>
  <si>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</si>
  <si>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</si>
  <si>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</si>
  <si>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</si>
  <si>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</si>
  <si>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</si>
  <si>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</si>
  <si>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</si>
  <si>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</si>
  <si>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</si>
  <si>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</si>
  <si>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</si>
  <si>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</si>
  <si>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</si>
  <si>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</si>
  <si>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</si>
  <si>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</si>
  <si>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</si>
  <si>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</si>
  <si>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</si>
  <si>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</si>
  <si>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</si>
  <si>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</si>
  <si>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</si>
  <si>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</si>
  <si>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</si>
  <si>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</si>
  <si>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</si>
  <si>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</si>
  <si>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</si>
  <si>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</si>
  <si>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</si>
  <si>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</si>
  <si>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</si>
  <si>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</si>
  <si>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</si>
  <si>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</si>
  <si>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</si>
  <si>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</si>
  <si>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</si>
  <si>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</si>
  <si>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</si>
  <si>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</si>
  <si>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</si>
  <si>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</si>
  <si>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</si>
  <si>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</si>
  <si>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</si>
  <si>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</si>
  <si>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</si>
  <si>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</si>
  <si>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</si>
  <si>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</si>
  <si>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</si>
  <si>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</si>
  <si>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</si>
  <si>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</si>
  <si>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</si>
  <si>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</si>
  <si>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</si>
  <si>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</si>
  <si>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</si>
  <si>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</si>
  <si>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</si>
  <si>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</si>
  <si>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</si>
  <si>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</si>
  <si>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</si>
  <si>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</si>
  <si>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</si>
  <si>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</si>
  <si>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</si>
  <si>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</si>
  <si>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</si>
  <si>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</si>
  <si>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</si>
  <si>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</si>
  <si>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</si>
  <si>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</si>
  <si>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</si>
  <si>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</si>
  <si>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</si>
  <si>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</si>
  <si>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</si>
  <si>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</si>
  <si>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</si>
  <si>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</si>
  <si>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</si>
  <si>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</si>
  <si>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</si>
  <si>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</si>
  <si>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</si>
  <si>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</si>
  <si>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</si>
  <si>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</si>
  <si>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</si>
  <si>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</si>
  <si>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</si>
  <si>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</si>
  <si>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</si>
  <si>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</si>
  <si>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</si>
  <si>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</si>
  <si>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</si>
  <si>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</si>
  <si>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</si>
  <si>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</si>
  <si>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</si>
  <si>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</si>
  <si>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</si>
  <si>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</si>
  <si>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</si>
  <si>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</si>
  <si>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</si>
  <si>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</si>
  <si>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</si>
  <si>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</si>
  <si>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</si>
  <si>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</si>
  <si>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</si>
  <si>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</si>
  <si>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</si>
  <si>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</si>
  <si>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</si>
  <si>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</si>
  <si>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</si>
  <si>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</si>
  <si>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</si>
  <si>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</si>
  <si>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</si>
  <si>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</si>
  <si>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</si>
  <si>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</si>
  <si>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</si>
  <si>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</si>
  <si>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</si>
  <si>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</si>
  <si>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</si>
  <si>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</si>
  <si>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</si>
  <si>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</si>
  <si>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</si>
  <si>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</si>
  <si>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</si>
  <si>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</si>
  <si>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</si>
  <si>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</si>
  <si>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</si>
  <si>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</si>
  <si>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</si>
  <si>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</si>
  <si>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</si>
  <si>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</si>
  <si>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</si>
  <si>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</si>
  <si>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</si>
  <si>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</si>
  <si>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</si>
  <si>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</si>
  <si>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</si>
  <si>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</si>
  <si>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</si>
  <si>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</si>
  <si>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</si>
  <si>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</si>
  <si>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</si>
  <si>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</si>
  <si>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</si>
  <si>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</si>
  <si>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</si>
  <si>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</si>
  <si>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</si>
  <si>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</si>
  <si>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</si>
  <si>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</si>
  <si>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</si>
  <si>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</si>
  <si>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</si>
  <si>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</si>
  <si>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</si>
  <si>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</si>
  <si>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</si>
  <si>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</si>
  <si>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</si>
  <si>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</si>
  <si>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</si>
  <si>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</si>
  <si>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</si>
  <si>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</si>
  <si>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</si>
  <si>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</si>
  <si>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</si>
  <si>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</si>
  <si>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</si>
  <si>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</si>
  <si>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</si>
  <si>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</si>
  <si>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</si>
  <si>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</si>
  <si>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</si>
  <si>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</si>
  <si>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</si>
  <si>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</si>
  <si>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</si>
  <si>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</si>
  <si>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</si>
  <si>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</si>
  <si>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</si>
  <si>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</si>
  <si>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</si>
  <si>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</si>
  <si>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</si>
  <si>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</si>
  <si>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</si>
  <si>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</si>
  <si>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</si>
  <si>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</si>
  <si>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</si>
  <si>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</si>
  <si>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</si>
  <si>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</si>
  <si>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</si>
  <si>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</si>
  <si>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</si>
  <si>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</si>
  <si>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</si>
  <si>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</si>
  <si>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</si>
  <si>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</si>
  <si>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</si>
  <si>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</si>
  <si>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</si>
  <si>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</si>
  <si>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</si>
  <si>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</si>
  <si>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</si>
  <si>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</si>
  <si>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</si>
  <si>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</si>
  <si>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</si>
  <si>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</si>
  <si>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</si>
  <si>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</si>
  <si>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</si>
  <si>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</si>
  <si>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</si>
  <si>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</si>
  <si>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</si>
  <si>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</si>
  <si>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</si>
  <si>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</si>
  <si>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</si>
  <si>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</si>
  <si>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</si>
  <si>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</si>
  <si>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</si>
  <si>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</si>
  <si>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</si>
  <si>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</si>
  <si>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</si>
  <si>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</si>
  <si>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</si>
  <si>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</si>
  <si>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</si>
  <si>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</si>
  <si>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</si>
  <si>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</si>
  <si>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</si>
  <si>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</si>
  <si>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</si>
  <si>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</si>
  <si>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</si>
  <si>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</si>
  <si>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</si>
  <si>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</si>
  <si>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</si>
  <si>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</si>
  <si>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</si>
  <si>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</si>
  <si>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</si>
  <si>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</si>
  <si>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</si>
  <si>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</si>
  <si>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</si>
  <si>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</si>
  <si>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</si>
  <si>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</si>
  <si>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</si>
  <si>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</si>
  <si>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</si>
  <si>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</si>
  <si>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</si>
  <si>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</si>
  <si>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</si>
  <si>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</si>
  <si>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</si>
  <si>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</si>
  <si>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</si>
  <si>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</si>
  <si>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</si>
  <si>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</si>
  <si>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</si>
  <si>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</si>
  <si>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</si>
  <si>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</si>
  <si>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</si>
  <si>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</si>
  <si>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</si>
  <si>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</si>
  <si>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</si>
  <si>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</si>
  <si>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</si>
  <si>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</si>
  <si>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</si>
  <si>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</si>
  <si>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</si>
  <si>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</si>
  <si>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</si>
  <si>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</si>
  <si>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</si>
  <si>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</si>
  <si>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</si>
  <si>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</si>
  <si>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</si>
  <si>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</si>
  <si>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</si>
  <si>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</si>
  <si>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</si>
  <si>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</si>
  <si>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</si>
  <si>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</si>
  <si>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</si>
  <si>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</si>
  <si>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</si>
  <si>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</si>
  <si>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</si>
  <si>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</si>
  <si>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</si>
  <si>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</si>
  <si>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</si>
  <si>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</si>
  <si>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</si>
  <si>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</si>
  <si>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</si>
  <si>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</si>
  <si>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</si>
  <si>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</si>
  <si>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</si>
  <si>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</si>
  <si>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</si>
  <si>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</si>
  <si>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</si>
  <si>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</si>
  <si>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</si>
  <si>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</si>
  <si>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</si>
  <si>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</si>
  <si>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</si>
  <si>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</si>
  <si>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</si>
  <si>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</si>
  <si>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</si>
  <si>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</si>
  <si>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</si>
  <si>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</si>
  <si>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</si>
  <si>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</si>
  <si>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</si>
  <si>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</si>
  <si>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</si>
  <si>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</si>
  <si>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</si>
  <si>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</si>
  <si>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</si>
  <si>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</si>
  <si>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</si>
  <si>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</si>
  <si>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</si>
  <si>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</si>
  <si>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</si>
  <si>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</si>
  <si>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</si>
  <si>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</si>
  <si>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</si>
  <si>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</si>
  <si>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</si>
  <si>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</si>
  <si>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</si>
  <si>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</si>
  <si>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</si>
  <si>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</si>
  <si>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</si>
  <si>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</si>
  <si>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</si>
  <si>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</si>
  <si>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</si>
  <si>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</si>
  <si>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</si>
  <si>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</si>
  <si>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</si>
  <si>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</si>
  <si>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</si>
  <si>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</si>
  <si>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</si>
  <si>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</si>
  <si>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</si>
  <si>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</si>
  <si>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</si>
  <si>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</si>
  <si>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</si>
  <si>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</si>
  <si>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</si>
  <si>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</si>
  <si>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</si>
  <si>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</si>
  <si>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</si>
  <si>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</si>
  <si>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</si>
  <si>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</si>
  <si>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</si>
  <si>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</si>
  <si>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</si>
  <si>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</si>
  <si>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</si>
  <si>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</si>
  <si>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</si>
  <si>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</si>
  <si>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</si>
  <si>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</si>
  <si>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</si>
  <si>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</si>
  <si>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</si>
  <si>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</si>
  <si>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</si>
  <si>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</si>
  <si>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</si>
  <si>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</si>
  <si>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</si>
  <si>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</si>
  <si>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</si>
  <si>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</si>
  <si>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</si>
  <si>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</si>
  <si>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</si>
  <si>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</si>
  <si>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</si>
  <si>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</si>
  <si>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</si>
  <si>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</si>
  <si>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</si>
  <si>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</si>
  <si>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</si>
  <si>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</si>
  <si>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</si>
  <si>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</si>
  <si>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</si>
  <si>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</si>
  <si>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</si>
  <si>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</si>
  <si>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</si>
  <si>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</si>
  <si>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</si>
  <si>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</si>
  <si>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</si>
  <si>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</si>
  <si>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</si>
  <si>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</si>
  <si>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</si>
  <si>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</si>
  <si>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</si>
  <si>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</si>
  <si>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</si>
  <si>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</si>
  <si>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</si>
  <si>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</si>
  <si>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</si>
  <si>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</si>
  <si>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</si>
  <si>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</si>
  <si>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</si>
  <si>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</si>
  <si>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</si>
  <si>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</si>
  <si>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</si>
  <si>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</si>
  <si>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</si>
  <si>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</si>
  <si>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</si>
  <si>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</si>
  <si>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</si>
  <si>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</si>
  <si>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</si>
  <si>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</si>
  <si>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</si>
  <si>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</si>
  <si>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</si>
  <si>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</si>
  <si>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</si>
  <si>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</si>
  <si>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</si>
  <si>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</si>
  <si>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</si>
  <si>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</si>
  <si>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</si>
  <si>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</si>
  <si>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</si>
  <si>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</si>
  <si>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</si>
  <si>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</si>
  <si>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</si>
  <si>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</si>
  <si>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</si>
  <si>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</si>
  <si>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</si>
  <si>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</si>
  <si>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</si>
  <si>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</si>
  <si>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</si>
  <si>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</si>
  <si>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</si>
  <si>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</si>
  <si>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</si>
  <si>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</si>
  <si>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</si>
  <si>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</si>
  <si>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</si>
  <si>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</si>
  <si>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</si>
  <si>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</si>
  <si>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</si>
  <si>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</si>
  <si>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</si>
  <si>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</si>
  <si>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</si>
  <si>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</si>
  <si>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</si>
  <si>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</si>
  <si>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</si>
  <si>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</si>
  <si>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</si>
  <si>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</si>
  <si>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</si>
  <si>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</si>
  <si>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</si>
  <si>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</si>
  <si>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</si>
  <si>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</si>
  <si>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</si>
  <si>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</si>
  <si>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</si>
  <si>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</si>
  <si>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</si>
  <si>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</si>
  <si>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</si>
  <si>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</si>
  <si>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</si>
  <si>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</si>
  <si>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</si>
  <si>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</si>
  <si>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</si>
  <si>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</si>
  <si>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</si>
  <si>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</si>
  <si>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</si>
  <si>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</si>
  <si>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</si>
  <si>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</si>
  <si>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</si>
  <si>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</si>
  <si>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</si>
  <si>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</si>
  <si>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</si>
  <si>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</si>
  <si>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</si>
  <si>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</si>
  <si>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</si>
  <si>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</si>
  <si>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</si>
  <si>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</si>
  <si>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</si>
  <si>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</si>
  <si>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</si>
  <si>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</si>
  <si>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</si>
  <si>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</si>
  <si>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</si>
  <si>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</si>
  <si>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</si>
  <si>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</si>
  <si>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</si>
  <si>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</si>
  <si>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</si>
  <si>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</si>
  <si>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</si>
  <si>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</si>
  <si>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</si>
  <si>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</si>
  <si>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</si>
  <si>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</si>
  <si>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</si>
  <si>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</si>
  <si>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</si>
  <si>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</si>
  <si>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</si>
  <si>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</si>
  <si>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</si>
  <si>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</si>
  <si>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</si>
  <si>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</si>
  <si>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</si>
  <si>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</si>
  <si>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</si>
  <si>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</si>
  <si>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</si>
  <si>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</si>
  <si>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</si>
  <si>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</si>
  <si>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</si>
  <si>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</si>
  <si>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</si>
  <si>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</si>
  <si>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</si>
  <si>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</si>
  <si>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</si>
  <si>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</si>
  <si>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</si>
  <si>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</si>
  <si>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</si>
  <si>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</si>
  <si>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</si>
  <si>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</si>
  <si>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</si>
  <si>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</si>
  <si>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</si>
  <si>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</si>
  <si>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</si>
  <si>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</si>
  <si>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</si>
  <si>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</si>
  <si>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</si>
  <si>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</si>
  <si>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</si>
  <si>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</si>
  <si>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</si>
  <si>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</si>
  <si>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</si>
  <si>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</si>
  <si>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</si>
  <si>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</si>
  <si>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</si>
  <si>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</si>
  <si>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</si>
  <si>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</si>
  <si>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</si>
  <si>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</si>
  <si>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</si>
  <si>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</si>
  <si>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</si>
  <si>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</si>
  <si>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</si>
  <si>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</si>
  <si>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</si>
  <si>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</si>
  <si>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</si>
  <si>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</si>
  <si>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</si>
  <si>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</si>
  <si>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</si>
  <si>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</si>
  <si>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</si>
  <si>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</si>
  <si>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</si>
  <si>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</si>
  <si>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</si>
  <si>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</si>
  <si>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</si>
  <si>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</si>
  <si>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</si>
  <si>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</si>
  <si>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</si>
  <si>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</si>
  <si>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</si>
  <si>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</si>
  <si>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</si>
  <si>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</si>
  <si>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</si>
  <si>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</si>
  <si>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</si>
  <si>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</si>
  <si>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</si>
  <si>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</si>
  <si>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</si>
  <si>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</si>
  <si>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</si>
  <si>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</si>
  <si>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</si>
  <si>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</si>
  <si>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</si>
  <si>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</si>
  <si>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</si>
  <si>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</si>
  <si>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</si>
  <si>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</si>
  <si>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</si>
  <si>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</si>
  <si>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</si>
  <si>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</si>
  <si>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</si>
  <si>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</si>
  <si>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</si>
  <si>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</si>
  <si>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</si>
  <si>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</si>
  <si>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</si>
  <si>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</si>
  <si>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</si>
  <si>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</si>
  <si>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</si>
  <si>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</si>
  <si>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</si>
  <si>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</si>
  <si>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</si>
  <si>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</si>
  <si>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</si>
  <si>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</si>
  <si>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</si>
  <si>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</si>
  <si>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</si>
  <si>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</si>
  <si>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</si>
  <si>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</si>
  <si>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</si>
  <si>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</si>
  <si>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</si>
  <si>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</si>
  <si>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</si>
  <si>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</si>
  <si>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</si>
  <si>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</si>
  <si>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</si>
  <si>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</si>
  <si>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</si>
  <si>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</si>
  <si>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</si>
  <si>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</si>
  <si>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</si>
  <si>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</si>
  <si>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</si>
  <si>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</si>
  <si>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</si>
  <si>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</si>
  <si>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</si>
  <si>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</si>
  <si>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</si>
  <si>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</si>
  <si>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</si>
  <si>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</si>
  <si>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</si>
  <si>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</si>
  <si>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</si>
  <si>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</si>
  <si>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</si>
  <si>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</si>
  <si>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</si>
  <si>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</si>
  <si>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</si>
  <si>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</si>
  <si>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</si>
  <si>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</si>
  <si>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</si>
  <si>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</si>
  <si>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</si>
  <si>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</si>
  <si>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</si>
  <si>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</si>
  <si>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</si>
  <si>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</si>
  <si>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</si>
  <si>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</si>
  <si>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</si>
  <si>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</si>
  <si>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</si>
  <si>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</si>
  <si>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</si>
  <si>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</si>
  <si>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</si>
  <si>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</si>
  <si>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</si>
  <si>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</si>
  <si>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</si>
  <si>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</si>
  <si>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</si>
  <si>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</si>
  <si>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</si>
  <si>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</si>
  <si>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</si>
  <si>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</si>
  <si>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</si>
  <si>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</si>
  <si>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</si>
  <si>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</si>
  <si>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</si>
  <si>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</si>
  <si>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</si>
  <si>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</si>
  <si>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</si>
  <si>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</si>
  <si>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</si>
  <si>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</si>
  <si>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</si>
  <si>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</si>
  <si>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</si>
  <si>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</si>
  <si>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</si>
  <si>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</si>
  <si>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</si>
  <si>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</si>
  <si>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</si>
  <si>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</si>
  <si>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</si>
  <si>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</si>
  <si>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</si>
  <si>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</si>
  <si>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</si>
  <si>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</si>
  <si>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</si>
  <si>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</si>
  <si>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</si>
  <si>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</si>
  <si>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</si>
  <si>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</si>
  <si>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</si>
  <si>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</si>
  <si>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</si>
  <si>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</si>
  <si>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</si>
  <si>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</si>
  <si>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</si>
  <si>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</si>
  <si>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</si>
  <si>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</si>
  <si>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</si>
  <si>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</si>
  <si>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</si>
  <si>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</si>
  <si>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</si>
  <si>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</si>
  <si>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</si>
  <si>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</si>
  <si>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</si>
  <si>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</si>
  <si>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</si>
  <si>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</si>
  <si>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</si>
  <si>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</si>
  <si>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</si>
  <si>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</si>
  <si>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</si>
  <si>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</si>
  <si>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</si>
  <si>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</si>
  <si>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</si>
  <si>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</si>
  <si>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</si>
  <si>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</si>
  <si>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</si>
  <si>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</si>
  <si>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</si>
  <si>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</si>
  <si>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</si>
  <si>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</si>
  <si>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</si>
  <si>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</si>
  <si>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</si>
  <si>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</si>
  <si>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</si>
  <si>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</si>
  <si>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</si>
  <si>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</si>
  <si>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</si>
  <si>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</si>
  <si>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</si>
  <si>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</si>
  <si>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</si>
  <si>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</si>
  <si>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</si>
  <si>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</si>
  <si>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</si>
  <si>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</si>
  <si>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</si>
  <si>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</si>
  <si>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</si>
  <si>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</si>
  <si>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</si>
  <si>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</si>
  <si>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</si>
  <si>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</si>
  <si>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</si>
  <si>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</si>
  <si>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</si>
  <si>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</si>
  <si>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</si>
  <si>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</si>
  <si>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</si>
  <si>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</si>
  <si>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</si>
  <si>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</si>
  <si>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</si>
  <si>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</si>
  <si>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</si>
  <si>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</si>
  <si>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</si>
  <si>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</si>
  <si>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</si>
  <si>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</si>
  <si>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</si>
  <si>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</si>
  <si>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</si>
  <si>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</si>
  <si>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</si>
  <si>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</si>
  <si>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</si>
  <si>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</si>
  <si>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</si>
  <si>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</si>
  <si>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</si>
  <si>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</si>
  <si>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</si>
  <si>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</si>
  <si>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</si>
  <si>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</si>
  <si>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</si>
  <si>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</si>
  <si>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</si>
  <si>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</si>
  <si>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</si>
  <si>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</si>
  <si>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</si>
  <si>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</si>
  <si>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</si>
  <si>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</si>
  <si>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</si>
  <si>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</si>
  <si>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</si>
  <si>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</si>
  <si>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</si>
  <si>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</si>
  <si>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</si>
  <si>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</si>
  <si>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</si>
  <si>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</si>
  <si>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</si>
  <si>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</si>
  <si>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</si>
  <si>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</si>
  <si>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</si>
  <si>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</si>
  <si>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</si>
  <si>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</si>
  <si>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</si>
  <si>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</si>
  <si>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</si>
  <si>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</si>
  <si>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</si>
  <si>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</si>
  <si>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</si>
  <si>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</si>
  <si>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</si>
  <si>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</si>
  <si>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</si>
  <si>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</si>
  <si>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</si>
  <si>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</si>
  <si>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</si>
  <si>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</si>
  <si>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</si>
  <si>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</si>
  <si>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</si>
  <si>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</si>
  <si>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</si>
  <si>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</si>
  <si>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</si>
  <si>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</si>
  <si>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</si>
  <si>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</si>
  <si>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</si>
  <si>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</si>
  <si>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</si>
  <si>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</si>
  <si>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</si>
  <si>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</si>
  <si>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</si>
  <si>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</si>
  <si>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</si>
  <si>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</si>
  <si>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</si>
  <si>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</si>
  <si>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</si>
  <si>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</si>
  <si>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</si>
  <si>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</si>
  <si>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</si>
  <si>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</si>
  <si>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</si>
  <si>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</si>
  <si>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</si>
  <si>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</si>
  <si>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</si>
  <si>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</si>
  <si>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</si>
  <si>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</si>
  <si>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</si>
  <si>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</si>
  <si>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</si>
  <si>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</si>
  <si>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</si>
  <si>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</si>
  <si>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</si>
  <si>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</si>
  <si>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</si>
  <si>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</si>
  <si>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</si>
  <si>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</si>
  <si>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</si>
  <si>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</si>
  <si>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</si>
  <si>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</si>
  <si>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</si>
  <si>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</si>
  <si>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</si>
  <si>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</si>
  <si>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</si>
  <si>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</si>
  <si>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</si>
  <si>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</si>
  <si>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</si>
  <si>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</si>
  <si>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</si>
  <si>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</si>
  <si>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</si>
  <si>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</si>
  <si>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</si>
  <si>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</si>
  <si>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</si>
  <si>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</si>
  <si>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</si>
  <si>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</si>
  <si>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</si>
  <si>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</si>
  <si>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</si>
  <si>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</si>
  <si>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</si>
  <si>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</si>
  <si>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</si>
  <si>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</si>
  <si>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</si>
  <si>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</si>
  <si>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</si>
  <si>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</si>
  <si>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</si>
  <si>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</si>
  <si>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</si>
  <si>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</si>
  <si>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</si>
  <si>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</si>
  <si>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</si>
  <si>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</si>
  <si>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</si>
  <si>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</si>
  <si>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</si>
  <si>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</si>
  <si>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</si>
  <si>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</si>
  <si>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</si>
  <si>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</si>
  <si>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</si>
  <si>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</si>
  <si>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</si>
  <si>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</si>
  <si>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</si>
  <si>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</si>
  <si>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</si>
  <si>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</si>
  <si>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</si>
  <si>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</si>
  <si>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</si>
  <si>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</si>
  <si>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</si>
  <si>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</si>
  <si>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</si>
  <si>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</si>
  <si>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</si>
  <si>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</si>
  <si>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</si>
  <si>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</si>
  <si>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</si>
  <si>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</si>
  <si>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</si>
  <si>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</si>
  <si>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</si>
  <si>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</si>
  <si>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</si>
  <si>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</si>
  <si>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</si>
  <si>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</si>
  <si>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</si>
  <si>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</si>
  <si>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</si>
  <si>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</si>
  <si>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</si>
  <si>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</si>
  <si>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</si>
  <si>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</si>
  <si>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</si>
  <si>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</si>
  <si>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</si>
  <si>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</si>
  <si>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</si>
  <si>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</si>
  <si>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</si>
  <si>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</si>
  <si>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</si>
  <si>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</si>
  <si>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</si>
  <si>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</si>
  <si>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</si>
  <si>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</si>
  <si>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</si>
  <si>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</si>
  <si>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</si>
  <si>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</si>
  <si>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</si>
  <si>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</si>
  <si>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</si>
  <si>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</si>
  <si>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</si>
  <si>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</si>
  <si>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</si>
  <si>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</si>
  <si>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</si>
  <si>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</si>
  <si>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</si>
  <si>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</si>
  <si>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</si>
  <si>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</si>
  <si>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</si>
  <si>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</si>
  <si>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</si>
  <si>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</si>
  <si>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</si>
  <si>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</si>
  <si>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</si>
  <si>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</si>
  <si>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</si>
  <si>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</si>
  <si>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</si>
  <si>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</si>
  <si>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</si>
  <si>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</si>
  <si>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</si>
  <si>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</si>
  <si>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</si>
  <si>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</si>
  <si>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</si>
  <si>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</si>
  <si>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</si>
  <si>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</si>
  <si>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</si>
  <si>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</si>
  <si>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</si>
  <si>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</si>
  <si>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</si>
  <si>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</si>
  <si>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</si>
  <si>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</si>
  <si>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</si>
  <si>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</si>
  <si>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</si>
  <si>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</si>
  <si>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</si>
  <si>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</si>
  <si>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</si>
  <si>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</si>
  <si>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</si>
  <si>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</si>
  <si>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</si>
  <si>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</si>
  <si>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</si>
  <si>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</si>
  <si>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</si>
  <si>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</si>
  <si>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</si>
  <si>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</si>
  <si>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</si>
  <si>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</si>
  <si>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</si>
  <si>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</si>
  <si>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</si>
  <si>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</si>
  <si>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</si>
  <si>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</si>
  <si>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</si>
  <si>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</si>
  <si>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</si>
  <si>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</si>
  <si>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</si>
  <si>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</si>
  <si>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</si>
  <si>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</si>
  <si>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</si>
  <si>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</si>
  <si>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</si>
  <si>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</si>
  <si>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</si>
  <si>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</si>
  <si>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</si>
  <si>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</si>
  <si>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</si>
  <si>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</si>
  <si>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</si>
  <si>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</si>
  <si>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</si>
  <si>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</si>
  <si>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</si>
  <si>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</si>
  <si>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</si>
  <si>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</si>
  <si>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</si>
  <si>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</si>
  <si>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</si>
  <si>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</si>
  <si>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</si>
  <si>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</si>
  <si>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</si>
  <si>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</si>
  <si>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</si>
  <si>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</si>
  <si>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</si>
  <si>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</si>
  <si>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</si>
  <si>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</si>
  <si>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</si>
  <si>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</si>
  <si>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</si>
  <si>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</si>
  <si>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</si>
  <si>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</si>
  <si>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</si>
  <si>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</si>
  <si>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</si>
  <si>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</si>
  <si>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</si>
  <si>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</si>
  <si>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</si>
  <si>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</si>
  <si>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</si>
  <si>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</si>
  <si>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</si>
  <si>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</si>
  <si>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</si>
  <si>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</si>
  <si>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</si>
  <si>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</si>
  <si>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</si>
  <si>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</si>
  <si>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</si>
  <si>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</si>
  <si>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</si>
  <si>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</si>
  <si>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</si>
  <si>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</si>
  <si>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</si>
  <si>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</si>
  <si>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</si>
  <si>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</si>
  <si>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</si>
  <si>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</si>
  <si>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</si>
  <si>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</si>
  <si>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</si>
  <si>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</si>
  <si>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</si>
  <si>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</si>
  <si>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</si>
  <si>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</si>
  <si>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</si>
  <si>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</si>
  <si>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</si>
  <si>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</si>
  <si>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</si>
  <si>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</si>
  <si>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</si>
  <si>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</si>
  <si>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</si>
  <si>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</si>
  <si>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</si>
  <si>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</si>
  <si>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</si>
  <si>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</si>
  <si>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</si>
  <si>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</si>
  <si>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</si>
  <si>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</si>
  <si>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</si>
  <si>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</si>
  <si>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</si>
  <si>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</si>
  <si>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</si>
  <si>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</si>
  <si>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</si>
  <si>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</si>
  <si>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</si>
  <si>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</si>
  <si>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</si>
  <si>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</si>
  <si>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</si>
  <si>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</si>
  <si>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</si>
  <si>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</si>
  <si>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</si>
  <si>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</si>
  <si>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</si>
  <si>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</si>
  <si>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</si>
  <si>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</si>
  <si>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</si>
  <si>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</si>
  <si>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</si>
  <si>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</si>
  <si>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</si>
  <si>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</si>
  <si>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</si>
  <si>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</si>
  <si>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</si>
  <si>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</si>
  <si>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</si>
  <si>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</si>
  <si>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</si>
  <si>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</si>
  <si>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</si>
  <si>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</si>
  <si>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</si>
  <si>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</si>
  <si>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</si>
  <si>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</si>
  <si>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</si>
  <si>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</si>
  <si>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</si>
  <si>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</si>
  <si>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</si>
  <si>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</si>
  <si>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</si>
  <si>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</si>
  <si>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</si>
  <si>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</si>
  <si>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</si>
  <si>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</si>
  <si>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</si>
  <si>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</si>
  <si>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</si>
  <si>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</si>
  <si>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</si>
  <si>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</si>
  <si>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</si>
  <si>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</si>
  <si>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</si>
  <si>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</si>
  <si>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</si>
  <si>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</si>
  <si>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</si>
  <si>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</si>
  <si>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</si>
  <si>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</si>
  <si>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</si>
  <si>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</si>
  <si>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</si>
  <si>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</si>
  <si>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</si>
  <si>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</si>
  <si>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</si>
  <si>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</si>
  <si>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</si>
  <si>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</si>
  <si>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</si>
  <si>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</si>
  <si>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</si>
  <si>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</si>
  <si>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</si>
  <si>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</si>
  <si>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</si>
  <si>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</si>
  <si>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</si>
  <si>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</si>
  <si>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</si>
  <si>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</si>
  <si>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</si>
  <si>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</si>
  <si>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</si>
  <si>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</si>
  <si>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</si>
  <si>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</si>
  <si>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</si>
  <si>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</si>
  <si>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</si>
  <si>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</si>
  <si>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</si>
  <si>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</si>
  <si>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</si>
  <si>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</si>
  <si>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</si>
  <si>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</si>
  <si>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</si>
  <si>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</si>
  <si>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</si>
  <si>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</si>
  <si>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</si>
  <si>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</si>
  <si>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</si>
  <si>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</si>
  <si>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</si>
  <si>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</si>
  <si>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</si>
  <si>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</si>
  <si>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</si>
  <si>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</si>
  <si>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</si>
  <si>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</si>
  <si>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</si>
  <si>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</si>
  <si>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</si>
  <si>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</si>
  <si>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</si>
  <si>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</si>
  <si>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</si>
  <si>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</si>
  <si>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</si>
  <si>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</si>
  <si>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</si>
  <si>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</si>
  <si>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</si>
  <si>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</si>
  <si>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</si>
  <si>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</si>
  <si>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</si>
  <si>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</si>
  <si>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</si>
  <si>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</si>
  <si>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</si>
  <si>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</si>
  <si>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</si>
  <si>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</si>
  <si>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</si>
  <si>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</si>
  <si>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</si>
  <si>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</si>
  <si>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</si>
  <si>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</si>
  <si>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</si>
  <si>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</si>
  <si>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</si>
  <si>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</si>
  <si>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</si>
  <si>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</si>
  <si>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</si>
  <si>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</si>
  <si>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</si>
  <si>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</si>
  <si>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</si>
  <si>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</si>
  <si>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</si>
  <si>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</si>
  <si>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</si>
  <si>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</si>
  <si>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</si>
  <si>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</si>
  <si>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</si>
  <si>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</si>
  <si>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</si>
  <si>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</si>
  <si>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</si>
  <si>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</si>
  <si>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</si>
  <si>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</si>
  <si>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</si>
  <si>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</si>
  <si>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</si>
  <si>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</si>
  <si>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</si>
  <si>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</si>
  <si>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</si>
  <si>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</si>
  <si>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</si>
  <si>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</si>
  <si>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</si>
  <si>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</si>
  <si>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</si>
  <si>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</si>
  <si>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</si>
  <si>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</si>
  <si>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</si>
  <si>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</si>
  <si>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</si>
  <si>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</si>
  <si>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</si>
  <si>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</si>
  <si>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</si>
  <si>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</si>
  <si>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</si>
  <si>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</si>
  <si>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</si>
  <si>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</si>
  <si>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</si>
  <si>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</si>
  <si>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</si>
  <si>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</si>
  <si>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</si>
  <si>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</si>
  <si>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</si>
  <si>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</si>
  <si>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</si>
  <si>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</si>
  <si>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</si>
  <si>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</si>
  <si>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</si>
  <si>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</si>
  <si>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</si>
  <si>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</si>
  <si>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</si>
  <si>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</si>
  <si>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</si>
  <si>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</si>
  <si>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</si>
  <si>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</si>
  <si>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</si>
  <si>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</si>
  <si>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</si>
  <si>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</si>
  <si>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</si>
  <si>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</si>
  <si>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</si>
  <si>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</si>
  <si>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</si>
  <si>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</si>
  <si>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</si>
  <si>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</si>
  <si>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</si>
  <si>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</si>
  <si>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</si>
  <si>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</si>
  <si>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</si>
  <si>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</si>
  <si>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</si>
  <si>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</si>
  <si>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</si>
  <si>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</si>
  <si>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</si>
  <si>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</si>
  <si>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</si>
  <si>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</si>
  <si>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</si>
  <si>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</si>
  <si>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</si>
  <si>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</si>
  <si>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</si>
  <si>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</si>
  <si>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</si>
  <si>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</si>
  <si>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</si>
  <si>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</si>
  <si>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</si>
  <si>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</si>
  <si>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</si>
  <si>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</si>
  <si>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</si>
  <si>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</si>
  <si>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</si>
  <si>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</si>
  <si>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</si>
  <si>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</si>
  <si>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</si>
  <si>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</si>
  <si>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</si>
  <si>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</si>
  <si>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</si>
  <si>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</si>
  <si>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</si>
  <si>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</si>
  <si>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</si>
  <si>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</si>
  <si>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</si>
  <si>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</si>
  <si>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</si>
  <si>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</si>
  <si>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</si>
  <si>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</si>
  <si>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</si>
  <si>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</si>
  <si>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</si>
  <si>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</si>
  <si>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</si>
  <si>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</si>
  <si>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</si>
  <si>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</si>
  <si>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</si>
  <si>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</si>
  <si>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</si>
  <si>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</si>
  <si>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</si>
  <si>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</si>
  <si>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</si>
  <si>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</si>
  <si>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</si>
  <si>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</si>
  <si>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</si>
  <si>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</si>
  <si>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</si>
  <si>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</si>
  <si>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</si>
  <si>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</si>
  <si>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</si>
  <si>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</si>
  <si>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</si>
  <si>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</si>
  <si>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</si>
  <si>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</si>
  <si>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</si>
  <si>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</si>
  <si>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</si>
  <si>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</si>
  <si>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</si>
  <si>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</si>
  <si>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</si>
  <si>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</si>
  <si>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</si>
  <si>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</si>
  <si>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</si>
  <si>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</si>
  <si>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</si>
  <si>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</si>
  <si>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</si>
  <si>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</si>
  <si>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</si>
  <si>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</si>
  <si>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</si>
  <si>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</si>
  <si>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</si>
  <si>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</si>
  <si>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</si>
  <si>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</si>
  <si>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</si>
  <si>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</si>
  <si>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</si>
  <si>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</si>
  <si>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</si>
  <si>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</si>
  <si>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</si>
  <si>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</si>
  <si>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</si>
  <si>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</si>
  <si>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</si>
  <si>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</si>
  <si>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</si>
  <si>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</si>
  <si>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</si>
  <si>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</si>
  <si>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</si>
  <si>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</si>
  <si>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</si>
  <si>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</si>
  <si>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</si>
  <si>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</si>
  <si>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</si>
  <si>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</si>
  <si>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</si>
  <si>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</si>
  <si>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</si>
  <si>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</si>
  <si>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</si>
  <si>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</si>
  <si>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</si>
  <si>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</si>
  <si>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</si>
  <si>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</si>
  <si>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</si>
  <si>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</si>
  <si>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</si>
  <si>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</si>
  <si>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</si>
  <si>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</si>
  <si>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</si>
  <si>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</si>
  <si>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</si>
  <si>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</si>
  <si>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</si>
  <si>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</si>
  <si>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</si>
  <si>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</si>
  <si>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</si>
  <si>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</si>
  <si>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</si>
  <si>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</si>
  <si>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</si>
  <si>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</si>
  <si>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</si>
  <si>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</si>
  <si>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</si>
  <si>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</si>
  <si>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</si>
  <si>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</si>
  <si>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</si>
  <si>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</si>
  <si>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</si>
  <si>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</si>
  <si>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</si>
  <si>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</si>
  <si>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</si>
  <si>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</si>
  <si>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</si>
  <si>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</si>
  <si>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</si>
  <si>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</si>
  <si>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</si>
  <si>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</si>
  <si>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</si>
  <si>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</si>
  <si>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</si>
  <si>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</si>
  <si>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</si>
  <si>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</si>
  <si>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</si>
  <si>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</si>
  <si>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</si>
  <si>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</si>
  <si>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</si>
  <si>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</si>
  <si>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</si>
  <si>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</si>
  <si>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</si>
  <si>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</si>
  <si>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</si>
  <si>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</si>
  <si>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</si>
  <si>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</si>
  <si>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</si>
  <si>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</si>
  <si>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</si>
  <si>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</si>
  <si>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</si>
  <si>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</si>
  <si>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</si>
  <si>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</si>
  <si>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</si>
  <si>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</si>
  <si>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</si>
  <si>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</si>
  <si>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</si>
  <si>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</si>
  <si>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</si>
  <si>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</si>
  <si>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</si>
  <si>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</si>
  <si>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</si>
  <si>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</si>
  <si>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</si>
  <si>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</si>
  <si>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</si>
  <si>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</si>
  <si>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</si>
  <si>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</si>
  <si>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</si>
  <si>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</si>
  <si>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</si>
  <si>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</si>
  <si>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</si>
  <si>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</si>
  <si>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</si>
  <si>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</si>
  <si>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</si>
  <si>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</si>
  <si>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</si>
  <si>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</si>
  <si>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</si>
  <si>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</si>
  <si>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</si>
  <si>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</si>
  <si>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</si>
  <si>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</si>
  <si>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</si>
  <si>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</si>
  <si>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</si>
  <si>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</si>
  <si>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</si>
  <si>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</si>
  <si>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</si>
  <si>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</si>
  <si>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</si>
  <si>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</si>
  <si>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</si>
  <si>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</si>
  <si>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</si>
  <si>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</si>
  <si>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</si>
  <si>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</si>
  <si>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</si>
  <si>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</si>
  <si>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</si>
  <si>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</si>
  <si>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</si>
  <si>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</si>
  <si>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</si>
  <si>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</si>
  <si>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</si>
  <si>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</si>
  <si>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</si>
  <si>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</si>
  <si>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</si>
  <si>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</si>
  <si>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</si>
  <si>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</si>
  <si>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</si>
  <si>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</si>
  <si>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</si>
  <si>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</si>
  <si>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</si>
  <si>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</si>
  <si>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</si>
  <si>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</si>
  <si>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</si>
  <si>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</si>
  <si>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</si>
  <si>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</si>
  <si>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</si>
  <si>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</si>
  <si>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</si>
  <si>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</si>
  <si>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</si>
  <si>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</si>
  <si>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</si>
  <si>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</si>
  <si>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</si>
  <si>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</si>
  <si>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</si>
  <si>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</si>
  <si>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</si>
  <si>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</si>
  <si>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</si>
  <si>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</si>
  <si>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</si>
  <si>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</si>
  <si>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</si>
  <si>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</si>
  <si>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</si>
  <si>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</si>
  <si>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</si>
  <si>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</si>
  <si>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</si>
  <si>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</si>
  <si>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</si>
  <si>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</si>
  <si>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</si>
  <si>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</si>
  <si>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</si>
  <si>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</si>
  <si>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</si>
  <si>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</si>
  <si>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</si>
  <si>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</si>
  <si>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</si>
  <si>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</si>
  <si>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</si>
  <si>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</si>
  <si>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</si>
  <si>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</si>
  <si>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</si>
  <si>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</si>
  <si>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</si>
  <si>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</si>
  <si>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</si>
  <si>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</si>
  <si>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</si>
  <si>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</si>
  <si>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</si>
  <si>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</si>
  <si>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</si>
  <si>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</si>
  <si>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</si>
  <si>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</si>
  <si>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</si>
  <si>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</si>
  <si>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</si>
  <si>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</si>
  <si>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</si>
  <si>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</si>
  <si>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</si>
  <si>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</si>
  <si>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</si>
  <si>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</si>
  <si>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</si>
  <si>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</si>
  <si>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</si>
  <si>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</si>
  <si>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</si>
  <si>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</si>
  <si>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</si>
  <si>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</si>
  <si>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</si>
  <si>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</si>
  <si>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</si>
  <si>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</si>
  <si>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</si>
  <si>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</si>
  <si>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</si>
  <si>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</si>
  <si>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</si>
  <si>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</si>
  <si>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</si>
  <si>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</si>
  <si>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</si>
  <si>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</si>
  <si>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</si>
  <si>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</si>
  <si>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</si>
  <si>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</si>
  <si>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</si>
  <si>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</si>
  <si>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</si>
  <si>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</si>
  <si>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</si>
  <si>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</si>
  <si>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</si>
  <si>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</si>
  <si>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</si>
  <si>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</si>
  <si>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</si>
  <si>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</si>
  <si>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</si>
  <si>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</si>
  <si>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</si>
  <si>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</si>
  <si>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</si>
  <si>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</si>
  <si>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</si>
  <si>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</si>
  <si>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</si>
  <si>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</si>
  <si>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</si>
  <si>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</si>
  <si>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</si>
  <si>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</si>
  <si>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</si>
  <si>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</si>
  <si>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</si>
  <si>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</si>
  <si>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</si>
  <si>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</si>
  <si>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</si>
  <si>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</si>
  <si>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</si>
  <si>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</si>
  <si>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</si>
  <si>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</si>
  <si>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</si>
  <si>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</si>
  <si>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</si>
  <si>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</si>
  <si>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</si>
  <si>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</si>
  <si>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</si>
  <si>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</si>
  <si>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</si>
  <si>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</si>
  <si>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</si>
  <si>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</si>
  <si>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</si>
  <si>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</si>
  <si>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</si>
  <si>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</si>
  <si>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</si>
  <si>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</si>
  <si>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</si>
  <si>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</si>
  <si>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</si>
  <si>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</si>
  <si>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</si>
  <si>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</si>
  <si>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</si>
  <si>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</si>
  <si>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</si>
  <si>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</si>
  <si>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</si>
  <si>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</si>
  <si>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</si>
  <si>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</si>
  <si>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</si>
  <si>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</si>
  <si>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</si>
  <si>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</si>
  <si>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</si>
  <si>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</si>
  <si>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</si>
  <si>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</si>
  <si>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</si>
  <si>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</si>
  <si>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</si>
  <si>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</si>
  <si>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</si>
  <si>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</si>
  <si>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</si>
  <si>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</si>
  <si>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</si>
  <si>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</si>
  <si>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</si>
  <si>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</si>
  <si>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</si>
  <si>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</si>
  <si>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</si>
  <si>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</si>
  <si>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</si>
  <si>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</si>
  <si>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</si>
  <si>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</si>
  <si>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</si>
  <si>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</si>
  <si>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</si>
  <si>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</si>
  <si>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</si>
  <si>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</si>
  <si>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</si>
  <si>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</si>
  <si>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</si>
  <si>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</si>
  <si>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</si>
  <si>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</si>
  <si>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</si>
  <si>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</si>
  <si>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</si>
  <si>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</si>
  <si>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</si>
  <si>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</si>
  <si>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</si>
  <si>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</si>
  <si>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</si>
  <si>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</si>
  <si>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</si>
  <si>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</si>
  <si>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</si>
  <si>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</si>
  <si>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</si>
  <si>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</si>
  <si>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</si>
  <si>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</si>
  <si>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</si>
  <si>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</si>
  <si>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</si>
  <si>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</si>
  <si>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</si>
  <si>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</si>
  <si>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</si>
  <si>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</si>
  <si>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</si>
  <si>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</si>
  <si>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</si>
  <si>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</si>
  <si>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</si>
  <si>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</si>
  <si>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</si>
  <si>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</si>
  <si>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</si>
  <si>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</si>
  <si>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</si>
  <si>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</si>
  <si>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</si>
  <si>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</si>
  <si>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</si>
  <si>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</si>
  <si>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</si>
  <si>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</si>
  <si>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</si>
  <si>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</si>
  <si>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</si>
  <si>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</si>
  <si>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</si>
  <si>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</si>
  <si>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</si>
  <si>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</si>
  <si>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</si>
  <si>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</si>
  <si>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</si>
  <si>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</si>
  <si>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</si>
  <si>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</si>
  <si>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</si>
  <si>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</si>
  <si>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</si>
  <si>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</si>
  <si>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</si>
  <si>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</si>
  <si>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</si>
  <si>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</si>
  <si>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</si>
  <si>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</si>
  <si>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</si>
  <si>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</si>
  <si>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</si>
  <si>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</si>
  <si>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</si>
  <si>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</si>
  <si>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</si>
  <si>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</si>
  <si>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</si>
  <si>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</si>
  <si>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</si>
  <si>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</si>
  <si>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</si>
  <si>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</si>
  <si>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</si>
  <si>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</si>
  <si>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</si>
  <si>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</si>
  <si>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</si>
  <si>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</si>
  <si>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</si>
  <si>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</si>
  <si>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</si>
  <si>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</si>
  <si>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</si>
  <si>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</si>
  <si>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</si>
  <si>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</si>
  <si>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</si>
  <si>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</si>
  <si>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</si>
  <si>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</si>
  <si>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</si>
  <si>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</si>
  <si>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</si>
  <si>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</si>
  <si>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</si>
  <si>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</si>
  <si>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</si>
  <si>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</si>
  <si>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</si>
  <si>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</si>
  <si>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</si>
  <si>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</si>
  <si>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</si>
  <si>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</si>
  <si>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</si>
  <si>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</si>
  <si>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</si>
  <si>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</si>
  <si>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</si>
  <si>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</si>
  <si>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</si>
  <si>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</si>
  <si>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</si>
  <si>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</si>
  <si>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</si>
  <si>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</si>
  <si>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</si>
  <si>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</si>
  <si>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</si>
  <si>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</si>
  <si>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</si>
  <si>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</si>
  <si>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</si>
  <si>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</si>
  <si>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</si>
  <si>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</si>
  <si>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</si>
  <si>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</si>
  <si>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</si>
  <si>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</si>
  <si>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</si>
  <si>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</si>
  <si>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</si>
  <si>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</si>
  <si>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</si>
  <si>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</si>
  <si>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</si>
  <si>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</si>
  <si>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</si>
  <si>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</si>
  <si>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</si>
  <si>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</si>
  <si>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</si>
  <si>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</si>
  <si>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</si>
  <si>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</si>
  <si>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</si>
  <si>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</si>
  <si>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</si>
  <si>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</si>
  <si>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</si>
  <si>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</si>
  <si>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</si>
  <si>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</si>
  <si>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</si>
  <si>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</si>
  <si>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</si>
  <si>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</si>
  <si>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</si>
  <si>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</si>
  <si>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</si>
  <si>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</si>
  <si>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</si>
  <si>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</si>
  <si>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</si>
  <si>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</si>
  <si>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</si>
  <si>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</si>
  <si>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</si>
  <si>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</si>
  <si>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</si>
  <si>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</si>
  <si>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</si>
  <si>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</si>
  <si>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</si>
  <si>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</si>
  <si>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</si>
  <si>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</si>
  <si>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</si>
  <si>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</si>
  <si>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</si>
  <si>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</si>
  <si>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</si>
  <si>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</si>
  <si>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</si>
  <si>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</si>
  <si>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</si>
  <si>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</si>
  <si>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</si>
  <si>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</si>
  <si>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</si>
  <si>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</si>
  <si>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</si>
  <si>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</si>
  <si>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</si>
  <si>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</si>
  <si>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</si>
  <si>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</si>
  <si>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</si>
  <si>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</si>
  <si>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</si>
  <si>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</si>
  <si>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</si>
  <si>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</si>
  <si>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</si>
  <si>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</si>
  <si>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</si>
  <si>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</si>
  <si>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</si>
  <si>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</si>
  <si>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</si>
  <si>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</si>
  <si>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</si>
  <si>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</si>
  <si>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</si>
  <si>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</si>
  <si>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</si>
  <si>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</si>
  <si>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</si>
  <si>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</si>
  <si>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</si>
  <si>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</si>
  <si>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</si>
  <si>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</si>
  <si>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</si>
  <si>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</si>
  <si>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</si>
  <si>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</si>
  <si>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</si>
  <si>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</si>
  <si>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</si>
  <si>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</si>
  <si>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</si>
  <si>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</si>
  <si>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</si>
  <si>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</si>
  <si>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</si>
  <si>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</si>
  <si>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</si>
  <si>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</si>
  <si>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</si>
  <si>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</si>
  <si>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</si>
  <si>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</si>
  <si>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</si>
  <si>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</si>
  <si>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</si>
  <si>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</si>
  <si>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</si>
  <si>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</si>
  <si>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</si>
  <si>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</si>
  <si>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</si>
  <si>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</si>
  <si>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</si>
  <si>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</si>
  <si>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</si>
  <si>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</si>
  <si>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</si>
  <si>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</si>
  <si>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</si>
  <si>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</si>
  <si>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</si>
  <si>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</si>
  <si>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</si>
  <si>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</si>
  <si>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</si>
  <si>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</si>
  <si>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</si>
  <si>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</si>
  <si>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</si>
  <si>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</si>
  <si>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</si>
  <si>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</si>
  <si>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</si>
  <si>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</si>
  <si>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</si>
  <si>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</si>
  <si>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</si>
  <si>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</si>
  <si>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</si>
  <si>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</si>
  <si>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</si>
  <si>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</si>
  <si>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</si>
  <si>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</si>
  <si>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</si>
  <si>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</si>
  <si>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</si>
  <si>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</si>
  <si>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</si>
  <si>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</si>
  <si>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</si>
  <si>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</si>
  <si>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</si>
  <si>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</si>
  <si>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</si>
  <si>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</si>
  <si>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</si>
  <si>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</si>
  <si>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</si>
  <si>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</si>
  <si>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</si>
  <si>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</si>
  <si>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</si>
  <si>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</si>
  <si>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</si>
  <si>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</si>
  <si>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</si>
  <si>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</si>
  <si>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</si>
  <si>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</si>
  <si>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</si>
  <si>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</si>
  <si>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</si>
  <si>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</si>
  <si>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</si>
  <si>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</si>
  <si>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</si>
  <si>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</si>
  <si>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</si>
  <si>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</si>
  <si>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</si>
  <si>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</si>
  <si>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</si>
  <si>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</si>
  <si>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</si>
  <si>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</si>
  <si>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</si>
  <si>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</si>
  <si>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</si>
  <si>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</si>
  <si>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</si>
  <si>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</si>
  <si>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</si>
  <si>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</si>
  <si>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</si>
  <si>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</si>
  <si>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</si>
  <si>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</si>
  <si>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</si>
  <si>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</si>
  <si>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</si>
  <si>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</si>
  <si>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</si>
  <si>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</si>
  <si>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</si>
  <si>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</si>
  <si>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</si>
  <si>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</si>
  <si>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</si>
  <si>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</si>
  <si>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</si>
  <si>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</si>
  <si>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</si>
  <si>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</si>
  <si>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</si>
  <si>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</si>
  <si>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</si>
  <si>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</si>
  <si>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</si>
  <si>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</si>
  <si>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</si>
  <si>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</si>
  <si>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</si>
  <si>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</si>
  <si>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</si>
  <si>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</si>
  <si>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</si>
  <si>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</si>
  <si>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</si>
  <si>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</si>
  <si>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</si>
  <si>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</si>
  <si>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</si>
  <si>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</si>
  <si>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</si>
  <si>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</si>
  <si>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</si>
  <si>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</si>
  <si>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</si>
  <si>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</si>
  <si>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</si>
  <si>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</si>
  <si>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</si>
  <si>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</si>
  <si>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</si>
  <si>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</si>
  <si>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</si>
  <si>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</si>
  <si>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</si>
  <si>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</si>
  <si>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</si>
  <si>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</si>
  <si>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</si>
  <si>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</si>
  <si>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</si>
  <si>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</si>
  <si>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</si>
  <si>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</si>
  <si>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</si>
  <si>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</si>
  <si>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</si>
  <si>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</si>
  <si>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</si>
  <si>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</si>
  <si>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</si>
  <si>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</si>
  <si>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</si>
  <si>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</si>
  <si>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</si>
  <si>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</si>
  <si>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</si>
  <si>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</si>
  <si>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</si>
  <si>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</si>
  <si>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</si>
  <si>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</si>
  <si>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</si>
  <si>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</si>
  <si>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</si>
  <si>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</si>
  <si>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</si>
  <si>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</si>
  <si>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</si>
  <si>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</si>
  <si>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</si>
  <si>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</si>
  <si>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</si>
  <si>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</si>
  <si>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</si>
  <si>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</si>
  <si>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</si>
  <si>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</si>
  <si>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</si>
  <si>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</si>
  <si>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</si>
  <si>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</si>
  <si>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</si>
  <si>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</si>
  <si>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</si>
  <si>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</si>
  <si>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</si>
  <si>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</si>
  <si>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</si>
  <si>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</si>
  <si>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</si>
  <si>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</si>
  <si>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</si>
  <si>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</si>
  <si>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</si>
  <si>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</si>
  <si>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</si>
  <si>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</si>
  <si>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</si>
  <si>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</si>
  <si>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</si>
  <si>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</si>
  <si>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</si>
  <si>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</si>
  <si>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</si>
  <si>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</si>
  <si>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</si>
  <si>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</si>
  <si>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</si>
  <si>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</si>
  <si>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</si>
  <si>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</si>
  <si>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</si>
  <si>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</si>
  <si>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</si>
  <si>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</si>
  <si>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</si>
  <si>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</si>
  <si>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</si>
  <si>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</si>
  <si>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</si>
  <si>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</si>
  <si>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</si>
  <si>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</si>
  <si>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</si>
  <si>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</si>
  <si>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</si>
  <si>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</si>
  <si>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</si>
  <si>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</si>
  <si>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</si>
  <si>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</si>
  <si>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</si>
  <si>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</si>
  <si>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</si>
  <si>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</si>
  <si>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</si>
  <si>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</si>
  <si>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</si>
  <si>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</si>
  <si>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</si>
  <si>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</si>
  <si>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</si>
  <si>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</si>
  <si>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</si>
  <si>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</si>
  <si>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</si>
  <si>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</si>
  <si>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</si>
  <si>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</si>
  <si>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</si>
  <si>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</si>
  <si>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</si>
  <si>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</si>
  <si>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</si>
  <si>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</si>
  <si>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</si>
  <si>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</si>
  <si>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</si>
  <si>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</si>
  <si>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</si>
  <si>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</si>
  <si>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</si>
  <si>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</si>
  <si>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</si>
  <si>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</si>
  <si>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</si>
  <si>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</si>
  <si>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</si>
  <si>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</si>
  <si>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</si>
  <si>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</si>
  <si>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</si>
  <si>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</si>
  <si>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</si>
  <si>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</si>
  <si>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</si>
  <si>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</si>
  <si>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</si>
  <si>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</si>
  <si>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</si>
  <si>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</si>
  <si>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</si>
  <si>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</si>
  <si>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</si>
  <si>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</si>
  <si>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</si>
  <si>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</si>
  <si>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</si>
  <si>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</si>
  <si>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</si>
  <si>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</si>
  <si>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</si>
  <si>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</si>
  <si>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</si>
  <si>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</si>
  <si>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</si>
  <si>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</si>
  <si>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</si>
  <si>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</si>
  <si>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</si>
  <si>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</si>
  <si>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</si>
  <si>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</si>
  <si>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</si>
  <si>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</si>
  <si>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</si>
  <si>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</si>
  <si>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</si>
  <si>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</si>
  <si>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</si>
  <si>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</si>
  <si>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</si>
  <si>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</si>
  <si>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</si>
  <si>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</si>
  <si>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</si>
  <si>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</si>
  <si>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</si>
  <si>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</si>
  <si>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</si>
  <si>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</si>
  <si>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</si>
  <si>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</si>
  <si>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</si>
  <si>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</si>
  <si>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</si>
  <si>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</si>
  <si>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</si>
  <si>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</si>
  <si>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</si>
  <si>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</si>
  <si>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</si>
  <si>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</si>
  <si>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</si>
  <si>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</si>
  <si>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</si>
  <si>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</si>
  <si>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</si>
  <si>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</si>
  <si>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</si>
  <si>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</si>
  <si>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</si>
  <si>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</si>
  <si>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</si>
  <si>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</si>
  <si>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</si>
  <si>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</si>
  <si>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</si>
  <si>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</si>
  <si>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</si>
  <si>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</si>
  <si>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</si>
  <si>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</si>
  <si>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</si>
  <si>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</si>
  <si>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</si>
  <si>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</si>
  <si>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</si>
  <si>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</si>
  <si>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</si>
  <si>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</si>
  <si>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</si>
  <si>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</si>
  <si>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</si>
  <si>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</si>
  <si>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</si>
  <si>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</si>
  <si>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</si>
  <si>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</si>
  <si>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</si>
  <si>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</si>
  <si>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</si>
  <si>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</si>
  <si>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</si>
  <si>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</si>
  <si>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</si>
  <si>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</si>
  <si>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</si>
  <si>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</si>
  <si>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</si>
  <si>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</si>
  <si>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</si>
  <si>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</si>
  <si>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</si>
  <si>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</si>
  <si>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</si>
  <si>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</si>
  <si>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</si>
  <si>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</si>
  <si>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</si>
  <si>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</si>
  <si>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</si>
  <si>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</si>
  <si>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</si>
  <si>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</si>
  <si>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</si>
  <si>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</si>
  <si>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</si>
  <si>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</si>
  <si>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</si>
  <si>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</si>
  <si>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</si>
  <si>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</si>
  <si>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</si>
  <si>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</si>
  <si>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</si>
  <si>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</si>
  <si>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</si>
  <si>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</si>
  <si>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</si>
  <si>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</si>
  <si>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</si>
  <si>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</si>
  <si>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</si>
  <si>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</si>
  <si>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</si>
  <si>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</si>
  <si>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</si>
  <si>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</si>
  <si>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</si>
  <si>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</si>
  <si>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</si>
  <si>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</si>
  <si>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</si>
  <si>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</si>
  <si>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</si>
  <si>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</si>
  <si>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</si>
  <si>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</si>
  <si>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</si>
  <si>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</si>
  <si>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</si>
  <si>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</si>
  <si>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</si>
  <si>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</si>
  <si>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</si>
  <si>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</si>
  <si>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</si>
  <si>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</si>
  <si>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</si>
  <si>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</si>
  <si>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</si>
  <si>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</si>
  <si>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</si>
  <si>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</si>
  <si>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</si>
  <si>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</si>
  <si>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</si>
  <si>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</si>
  <si>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</si>
  <si>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</si>
  <si>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</si>
  <si>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</si>
  <si>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</si>
  <si>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</si>
  <si>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</si>
  <si>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</si>
  <si>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</si>
  <si>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</si>
  <si>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</si>
  <si>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</si>
  <si>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</si>
  <si>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</si>
  <si>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</si>
  <si>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</si>
  <si>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</si>
  <si>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</si>
  <si>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</si>
  <si>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</si>
  <si>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</si>
  <si>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</si>
  <si>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</si>
  <si>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</si>
  <si>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</si>
  <si>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</si>
  <si>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</si>
  <si>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</si>
  <si>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</si>
  <si>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</si>
  <si>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</si>
  <si>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</si>
  <si>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</si>
  <si>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</si>
  <si>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</si>
  <si>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</si>
  <si>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</si>
  <si>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</si>
  <si>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</si>
  <si>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</si>
  <si>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</si>
  <si>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</si>
  <si>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</si>
  <si>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</si>
  <si>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</si>
  <si>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</si>
  <si>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</si>
  <si>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</si>
  <si>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</si>
  <si>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</si>
  <si>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</si>
  <si>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</si>
  <si>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</si>
  <si>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</si>
  <si>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</si>
  <si>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</si>
  <si>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</si>
  <si>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</si>
  <si>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</si>
  <si>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</si>
  <si>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</si>
  <si>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</si>
  <si>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</si>
  <si>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</si>
  <si>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</si>
  <si>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</si>
  <si>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</si>
  <si>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</si>
  <si>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</si>
  <si>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</si>
  <si>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</si>
  <si>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</si>
  <si>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</si>
  <si>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</si>
  <si>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</si>
  <si>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</si>
  <si>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</si>
  <si>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</si>
  <si>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</si>
  <si>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</si>
  <si>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</si>
  <si>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</si>
  <si>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</si>
  <si>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</si>
  <si>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</si>
  <si>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</si>
  <si>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</si>
  <si>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</si>
  <si>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</si>
  <si>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</si>
  <si>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</si>
  <si>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</si>
  <si>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</si>
  <si>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</si>
  <si>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</si>
  <si>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</si>
  <si>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</si>
  <si>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</si>
  <si>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</si>
  <si>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</si>
  <si>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</si>
  <si>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</si>
  <si>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</si>
  <si>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</si>
  <si>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</si>
  <si>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</si>
  <si>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</si>
  <si>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</si>
  <si>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</si>
  <si>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</si>
  <si>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</si>
  <si>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</si>
  <si>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</si>
  <si>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</si>
  <si>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</si>
  <si>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</si>
  <si>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</si>
  <si>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</si>
  <si>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</si>
  <si>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</si>
  <si>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</si>
  <si>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</si>
  <si>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</si>
  <si>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</si>
  <si>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</si>
  <si>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</si>
  <si>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</si>
  <si>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</si>
  <si>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</si>
  <si>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</si>
  <si>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</si>
  <si>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</si>
  <si>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</si>
  <si>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</si>
  <si>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</si>
  <si>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</si>
  <si>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</si>
  <si>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</si>
  <si>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</si>
  <si>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</si>
  <si>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</si>
  <si>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</si>
  <si>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</si>
  <si>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</si>
  <si>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</si>
  <si>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</si>
  <si>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</si>
  <si>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</si>
  <si>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</si>
  <si>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</si>
  <si>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</si>
  <si>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</si>
  <si>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</si>
  <si>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</si>
  <si>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</si>
  <si>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</si>
  <si>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</si>
  <si>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</si>
  <si>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</si>
  <si>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</si>
  <si>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</si>
  <si>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</si>
  <si>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</si>
  <si>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</si>
  <si>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</si>
  <si>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</si>
  <si>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</si>
  <si>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</si>
  <si>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</si>
  <si>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</si>
  <si>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</si>
  <si>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</si>
  <si>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</si>
  <si>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</si>
  <si>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</si>
  <si>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</si>
  <si>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</si>
  <si>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</si>
  <si>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</si>
  <si>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</si>
  <si>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</si>
  <si>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</si>
  <si>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</si>
  <si>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</si>
  <si>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</si>
  <si>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</si>
  <si>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</si>
  <si>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</si>
  <si>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</si>
  <si>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</si>
  <si>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</si>
  <si>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</si>
  <si>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</si>
  <si>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</si>
  <si>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</si>
  <si>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</si>
  <si>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</si>
  <si>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</si>
  <si>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</si>
  <si>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</si>
  <si>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</si>
  <si>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</si>
  <si>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</si>
  <si>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</si>
  <si>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</si>
  <si>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</si>
  <si>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</si>
  <si>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</si>
  <si>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</si>
  <si>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</si>
  <si>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</si>
  <si>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</si>
  <si>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</si>
  <si>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</si>
  <si>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</si>
  <si>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</si>
  <si>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</si>
  <si>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</si>
  <si>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</si>
  <si>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</si>
  <si>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</si>
  <si>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</si>
  <si>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</si>
  <si>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</si>
  <si>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</si>
  <si>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</si>
  <si>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</si>
  <si>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</si>
  <si>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</si>
  <si>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</si>
  <si>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</si>
  <si>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</si>
  <si>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</si>
  <si>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</si>
  <si>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</si>
  <si>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</si>
  <si>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</si>
  <si>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</si>
  <si>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</si>
  <si>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</si>
  <si>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</si>
  <si>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</si>
  <si>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</si>
  <si>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</si>
  <si>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</si>
  <si>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</si>
  <si>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</si>
  <si>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</si>
  <si>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</si>
  <si>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</si>
  <si>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</si>
  <si>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</si>
  <si>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</si>
  <si>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</si>
  <si>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</si>
  <si>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</si>
  <si>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</si>
  <si>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</si>
  <si>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</si>
  <si>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</si>
  <si>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</si>
  <si>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</si>
  <si>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</si>
  <si>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</si>
  <si>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</si>
  <si>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</si>
  <si>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</si>
  <si>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</si>
  <si>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</si>
  <si>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</si>
  <si>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</si>
  <si>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</si>
  <si>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</si>
  <si>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</si>
  <si>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</si>
  <si>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</si>
  <si>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</si>
  <si>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</si>
  <si>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</si>
  <si>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</si>
  <si>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</si>
  <si>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</si>
  <si>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</si>
  <si>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</si>
  <si>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</si>
  <si>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</si>
  <si>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</si>
  <si>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</si>
  <si>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</si>
  <si>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</si>
  <si>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</si>
  <si>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</si>
  <si>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</si>
  <si>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</si>
  <si>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</si>
  <si>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</si>
  <si>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</si>
  <si>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</si>
  <si>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</si>
  <si>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</si>
  <si>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</si>
  <si>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</si>
  <si>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</si>
  <si>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</si>
  <si>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</si>
  <si>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</si>
  <si>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</si>
  <si>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</si>
  <si>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</si>
  <si>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</si>
  <si>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</si>
  <si>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</si>
  <si>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</si>
  <si>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</si>
  <si>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</si>
  <si>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</si>
  <si>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</si>
  <si>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</si>
  <si>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</si>
  <si>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</si>
  <si>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</si>
  <si>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</si>
  <si>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</si>
  <si>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</si>
  <si>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</si>
  <si>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</si>
  <si>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</si>
  <si>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</si>
  <si>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</si>
  <si>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</si>
  <si>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</si>
  <si>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</si>
  <si>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</si>
  <si>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</si>
  <si>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</si>
  <si>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</si>
  <si>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</si>
  <si>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</si>
  <si>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</si>
  <si>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</si>
  <si>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</si>
  <si>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</si>
  <si>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</si>
  <si>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</si>
  <si>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</si>
  <si>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</si>
  <si>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</si>
  <si>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</si>
  <si>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</si>
  <si>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</si>
  <si>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</si>
  <si>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</si>
  <si>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</si>
  <si>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</si>
  <si>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</si>
  <si>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</si>
  <si>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</si>
  <si>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</si>
  <si>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</si>
  <si>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</si>
  <si>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</si>
  <si>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</si>
  <si>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</si>
  <si>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</si>
  <si>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</si>
  <si>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</si>
  <si>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</si>
  <si>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</si>
  <si>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</si>
  <si>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</si>
  <si>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</si>
  <si>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</si>
  <si>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</si>
  <si>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</si>
  <si>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</si>
  <si>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</si>
  <si>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</si>
  <si>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</si>
  <si>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</si>
  <si>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</si>
  <si>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</si>
  <si>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</si>
  <si>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</si>
  <si>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</si>
  <si>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</si>
  <si>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</si>
  <si>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</si>
  <si>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</si>
  <si>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</si>
  <si>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</si>
  <si>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</si>
  <si>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</si>
  <si>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</si>
  <si>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</si>
  <si>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</si>
  <si>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</si>
  <si>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</si>
  <si>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</si>
  <si>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</si>
  <si>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</si>
  <si>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</si>
  <si>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</si>
  <si>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</si>
  <si>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</si>
  <si>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</si>
  <si>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</si>
  <si>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</si>
  <si>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</si>
  <si>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</si>
  <si>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</si>
  <si>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</si>
  <si>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</si>
  <si>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</si>
  <si>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</si>
  <si>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</si>
  <si>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</si>
  <si>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</si>
  <si>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</si>
  <si>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</si>
  <si>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</si>
  <si>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</si>
  <si>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</si>
  <si>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</si>
  <si>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</si>
  <si>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</si>
  <si>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</si>
  <si>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</si>
  <si>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</si>
  <si>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</si>
  <si>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</si>
  <si>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</si>
  <si>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</si>
  <si>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</si>
  <si>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</si>
  <si>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</si>
  <si>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</si>
  <si>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</si>
  <si>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</si>
  <si>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</si>
  <si>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</si>
  <si>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</si>
  <si>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</si>
  <si>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</si>
  <si>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</si>
  <si>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</si>
  <si>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</si>
  <si>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</si>
  <si>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</si>
  <si>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</si>
  <si>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</si>
  <si>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</si>
  <si>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</si>
  <si>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</si>
  <si>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</si>
  <si>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</si>
  <si>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</si>
  <si>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</si>
  <si>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</si>
  <si>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</si>
  <si>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</si>
  <si>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</si>
  <si>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</si>
  <si>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</si>
  <si>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</si>
  <si>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</si>
  <si>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</si>
  <si>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</si>
  <si>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</si>
  <si>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</si>
  <si>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</si>
  <si>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</si>
  <si>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</si>
  <si>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</si>
  <si>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</si>
  <si>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</si>
  <si>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</si>
  <si>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</si>
  <si>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</si>
  <si>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</si>
  <si>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</si>
  <si>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</si>
  <si>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</si>
  <si>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</si>
  <si>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</si>
  <si>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</si>
  <si>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</si>
  <si>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</si>
  <si>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</si>
  <si>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</si>
  <si>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</si>
  <si>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</si>
  <si>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</si>
  <si>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</si>
  <si>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</si>
  <si>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</si>
  <si>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</si>
  <si>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</si>
  <si>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</si>
  <si>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</si>
  <si>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</si>
  <si>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</si>
  <si>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</si>
  <si>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</si>
  <si>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</si>
  <si>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</si>
  <si>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</si>
  <si>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</si>
  <si>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</si>
  <si>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</si>
  <si>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</si>
  <si>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</si>
  <si>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</si>
  <si>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</si>
  <si>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</si>
  <si>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</si>
  <si>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</si>
  <si>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</si>
  <si>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</si>
  <si>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</si>
  <si>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</si>
  <si>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</si>
  <si>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</si>
  <si>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</si>
  <si>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</si>
  <si>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</si>
  <si>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</si>
  <si>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</si>
  <si>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</si>
  <si>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</si>
  <si>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</si>
  <si>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</si>
  <si>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</si>
  <si>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</si>
  <si>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</si>
  <si>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</si>
  <si>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</si>
  <si>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</si>
  <si>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</si>
  <si>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</si>
  <si>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</si>
  <si>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</si>
  <si>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</si>
  <si>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</si>
  <si>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</si>
  <si>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</si>
  <si>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</si>
  <si>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</si>
  <si>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</si>
  <si>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</si>
  <si>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</si>
  <si>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</si>
  <si>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</si>
  <si>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</si>
  <si>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</si>
  <si>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</si>
  <si>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</si>
  <si>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</si>
  <si>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</si>
  <si>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</si>
  <si>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</si>
  <si>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</si>
  <si>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</si>
  <si>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</si>
  <si>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</si>
  <si>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</si>
  <si>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</si>
  <si>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</si>
  <si>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</si>
  <si>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</si>
  <si>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</si>
  <si>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</si>
  <si>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</si>
  <si>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</si>
  <si>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</si>
  <si>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</si>
  <si>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</si>
  <si>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</si>
  <si>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</si>
  <si>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</si>
  <si>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</si>
  <si>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</si>
  <si>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</si>
  <si>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</si>
  <si>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</si>
  <si>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</si>
  <si>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</si>
  <si>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</si>
  <si>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</si>
  <si>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</si>
  <si>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</si>
  <si>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</si>
  <si>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</si>
  <si>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</si>
  <si>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</si>
  <si>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</si>
  <si>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</si>
  <si>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</si>
  <si>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</si>
  <si>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</si>
  <si>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</si>
  <si>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</si>
  <si>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</si>
  <si>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</si>
  <si>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</si>
  <si>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</si>
  <si>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</si>
  <si>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</si>
  <si>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</si>
  <si>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</si>
  <si>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</si>
  <si>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</si>
  <si>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</si>
  <si>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</si>
  <si>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</si>
  <si>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</si>
  <si>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</si>
  <si>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</si>
  <si>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</si>
  <si>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</si>
  <si>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</si>
  <si>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</si>
  <si>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</si>
  <si>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</si>
  <si>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</si>
  <si>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</si>
  <si>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</si>
  <si>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</si>
  <si>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</si>
  <si>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</si>
  <si>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</si>
  <si>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</si>
  <si>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</si>
  <si>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</si>
  <si>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</si>
  <si>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</si>
  <si>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</si>
  <si>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</si>
  <si>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</si>
  <si>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</si>
  <si>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</si>
  <si>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</si>
  <si>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</si>
  <si>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</si>
  <si>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</si>
  <si>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</si>
  <si>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</si>
  <si>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</si>
  <si>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</si>
  <si>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</si>
  <si>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</si>
  <si>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</si>
  <si>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</si>
  <si>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</si>
  <si>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</si>
  <si>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</si>
  <si>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</si>
  <si>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</si>
  <si>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</si>
  <si>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</si>
  <si>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</si>
  <si>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</si>
  <si>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</si>
  <si>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</si>
  <si>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</si>
  <si>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</si>
  <si>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</si>
  <si>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</si>
  <si>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</si>
  <si>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</si>
  <si>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</si>
  <si>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</si>
  <si>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</si>
  <si>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</si>
  <si>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</si>
  <si>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</si>
  <si>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</si>
  <si>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</si>
  <si>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</si>
  <si>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</si>
  <si>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</si>
  <si>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</si>
  <si>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</si>
  <si>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</si>
  <si>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</si>
  <si>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</si>
  <si>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</si>
  <si>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</si>
  <si>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</si>
  <si>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</si>
  <si>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</si>
  <si>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</si>
  <si>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</si>
  <si>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</si>
  <si>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</si>
  <si>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</si>
  <si>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</si>
  <si>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</si>
  <si>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</si>
  <si>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</si>
  <si>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</si>
  <si>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</si>
  <si>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</si>
  <si>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</si>
  <si>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</si>
  <si>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</si>
  <si>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</si>
  <si>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</si>
  <si>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</si>
  <si>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</si>
  <si>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</si>
  <si>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</si>
  <si>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</si>
  <si>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</si>
  <si>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</si>
  <si>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</si>
  <si>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</si>
  <si>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</si>
  <si>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</si>
  <si>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</si>
  <si>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</si>
  <si>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</si>
  <si>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</si>
  <si>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</si>
  <si>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</si>
  <si>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</si>
  <si>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</si>
  <si>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</si>
  <si>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</si>
  <si>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</si>
  <si>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</si>
  <si>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</si>
  <si>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</si>
  <si>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</si>
  <si>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</si>
  <si>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</si>
  <si>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</si>
  <si>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</si>
  <si>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</si>
  <si>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</si>
  <si>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</si>
  <si>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</si>
  <si>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</si>
  <si>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</si>
  <si>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</si>
  <si>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</si>
  <si>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</si>
  <si>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</si>
  <si>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</si>
  <si>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</si>
  <si>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</si>
  <si>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</si>
  <si>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</si>
  <si>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</si>
  <si>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</si>
  <si>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</si>
  <si>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</si>
  <si>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</si>
  <si>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</si>
  <si>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</si>
  <si>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</si>
  <si>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</si>
  <si>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</si>
  <si>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</si>
  <si>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</si>
  <si>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</si>
  <si>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</si>
  <si>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</si>
  <si>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</si>
  <si>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</si>
  <si>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</si>
  <si>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</si>
  <si>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</si>
  <si>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</si>
  <si>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</si>
  <si>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</si>
  <si>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</si>
  <si>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</si>
  <si>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</si>
  <si>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</si>
  <si>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</si>
  <si>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</si>
  <si>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</si>
  <si>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</si>
  <si>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</si>
  <si>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</si>
  <si>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</si>
  <si>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</si>
  <si>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</si>
  <si>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</si>
  <si>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</si>
  <si>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</si>
  <si>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</si>
  <si>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</si>
  <si>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</si>
  <si>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</si>
  <si>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</si>
  <si>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</si>
  <si>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</si>
  <si>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</si>
  <si>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</si>
  <si>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</si>
  <si>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</si>
  <si>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</si>
  <si>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</si>
  <si>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</si>
  <si>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</si>
  <si>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</si>
  <si>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</si>
  <si>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</si>
  <si>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</si>
  <si>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</si>
  <si>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</si>
  <si>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</si>
  <si>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</si>
  <si>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</si>
  <si>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</si>
  <si>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</si>
  <si>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</si>
  <si>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</si>
  <si>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</si>
  <si>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</si>
  <si>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</si>
  <si>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</si>
  <si>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</si>
  <si>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</si>
  <si>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</si>
  <si>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</si>
  <si>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</si>
  <si>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</si>
  <si>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</si>
  <si>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</si>
  <si>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</si>
  <si>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</si>
  <si>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</si>
  <si>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</si>
  <si>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</si>
  <si>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</si>
  <si>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</si>
  <si>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</si>
  <si>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</si>
  <si>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</si>
  <si>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</si>
  <si>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</si>
  <si>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</si>
  <si>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</si>
  <si>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</si>
  <si>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</si>
  <si>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</si>
  <si>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</si>
  <si>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</si>
  <si>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</si>
  <si>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</si>
  <si>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</si>
  <si>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</si>
  <si>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</si>
  <si>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</si>
  <si>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</si>
  <si>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</si>
  <si>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</si>
  <si>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</si>
  <si>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</si>
  <si>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</si>
  <si>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</si>
  <si>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</si>
  <si>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</si>
  <si>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</si>
  <si>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</si>
  <si>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</si>
  <si>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</si>
  <si>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</si>
  <si>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</si>
  <si>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</si>
  <si>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</si>
  <si>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</si>
  <si>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</si>
  <si>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</si>
  <si>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</si>
  <si>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</si>
  <si>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</si>
  <si>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</si>
  <si>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</si>
  <si>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</si>
  <si>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</si>
  <si>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</si>
  <si>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</si>
  <si>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</si>
  <si>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</si>
  <si>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</si>
  <si>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</si>
  <si>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</si>
  <si>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</si>
  <si>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</si>
  <si>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</si>
  <si>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</si>
  <si>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</si>
  <si>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</si>
  <si>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</si>
  <si>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</si>
  <si>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</si>
  <si>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</si>
  <si>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</si>
  <si>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</si>
  <si>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</si>
  <si>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</si>
  <si>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</si>
  <si>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</si>
  <si>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</si>
  <si>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</si>
  <si>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</si>
  <si>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</si>
  <si>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</si>
  <si>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</si>
  <si>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</si>
  <si>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</si>
  <si>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</si>
  <si>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</si>
  <si>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</si>
  <si>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</si>
  <si>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</si>
  <si>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</si>
  <si>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</si>
  <si>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</si>
  <si>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</si>
  <si>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</si>
  <si>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</si>
  <si>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</si>
  <si>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</si>
  <si>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</si>
  <si>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</si>
  <si>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</si>
  <si>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</si>
  <si>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</si>
  <si>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</si>
  <si>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</si>
  <si>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</si>
  <si>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</si>
  <si>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</si>
  <si>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</si>
  <si>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</si>
  <si>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</si>
  <si>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</si>
  <si>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</si>
  <si>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</si>
  <si>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</si>
  <si>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</si>
  <si>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</si>
  <si>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</si>
  <si>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</si>
  <si>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</si>
  <si>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</si>
  <si>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</si>
  <si>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</si>
  <si>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</si>
  <si>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</si>
  <si>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</si>
  <si>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</si>
  <si>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</si>
  <si>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</si>
  <si>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</si>
  <si>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</si>
  <si>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</si>
  <si>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</si>
  <si>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</si>
  <si>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</si>
  <si>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</si>
  <si>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</si>
  <si>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</si>
  <si>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</si>
  <si>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</si>
  <si>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</si>
  <si>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</si>
  <si>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</si>
  <si>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</si>
  <si>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</si>
  <si>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</si>
  <si>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</si>
  <si>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</si>
  <si>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</si>
  <si>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</si>
  <si>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</si>
  <si>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</si>
  <si>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</si>
  <si>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</si>
  <si>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</si>
  <si>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</si>
  <si>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</si>
  <si>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</si>
  <si>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</si>
  <si>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</si>
  <si>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</si>
  <si>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</si>
  <si>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</si>
  <si>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</si>
  <si>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</si>
  <si>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</si>
  <si>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</si>
  <si>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</si>
  <si>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</si>
  <si>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</si>
  <si>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</si>
  <si>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</si>
  <si>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</si>
  <si>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</si>
  <si>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</si>
  <si>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</si>
  <si>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</si>
  <si>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</si>
  <si>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</si>
  <si>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</si>
  <si>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</si>
  <si>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</si>
  <si>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</si>
  <si>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</si>
  <si>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</si>
  <si>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</si>
  <si>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</si>
  <si>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</si>
  <si>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</si>
  <si>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</si>
  <si>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</si>
  <si>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</si>
  <si>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</si>
  <si>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</si>
  <si>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</si>
  <si>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</si>
  <si>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</si>
  <si>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</si>
  <si>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</si>
  <si>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</si>
  <si>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</si>
  <si>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</si>
  <si>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</si>
  <si>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</si>
  <si>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</si>
  <si>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</si>
  <si>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</si>
  <si>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</si>
  <si>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</si>
  <si>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</si>
  <si>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</si>
  <si>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</si>
  <si>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</si>
  <si>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</si>
  <si>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</si>
  <si>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</si>
  <si>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</si>
  <si>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</si>
  <si>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</si>
  <si>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</si>
  <si>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</si>
  <si>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</si>
  <si>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</si>
  <si>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</si>
  <si>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</si>
  <si>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</si>
  <si>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</si>
  <si>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</si>
  <si>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</si>
  <si>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</si>
  <si>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</si>
  <si>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</si>
  <si>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</si>
  <si>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</si>
  <si>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</si>
  <si>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</si>
  <si>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</si>
  <si>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</si>
  <si>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</si>
  <si>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</si>
  <si>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</si>
  <si>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</si>
  <si>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</si>
  <si>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</si>
  <si>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</si>
  <si>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</si>
  <si>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</si>
  <si>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</si>
  <si>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</si>
  <si>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</si>
  <si>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</si>
  <si>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</si>
  <si>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</si>
  <si>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</si>
  <si>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</si>
  <si>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</si>
  <si>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</si>
  <si>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</si>
  <si>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</si>
  <si>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</si>
  <si>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</si>
  <si>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</si>
  <si>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</si>
  <si>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</si>
  <si>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</si>
  <si>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</si>
  <si>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</si>
  <si>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</si>
  <si>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</si>
  <si>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</si>
  <si>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</si>
  <si>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</si>
  <si>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</si>
  <si>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</si>
  <si>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</si>
  <si>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</si>
  <si>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</si>
  <si>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</si>
  <si>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</si>
  <si>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</si>
  <si>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</si>
  <si>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</si>
  <si>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</si>
  <si>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</si>
  <si>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</si>
  <si>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</si>
  <si>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</si>
  <si>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</si>
  <si>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</si>
  <si>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</si>
  <si>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</si>
  <si>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</si>
  <si>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</si>
  <si>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</si>
  <si>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</si>
  <si>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</si>
  <si>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</si>
  <si>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</si>
  <si>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</si>
  <si>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</si>
  <si>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</si>
  <si>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</si>
  <si>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</si>
  <si>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</si>
  <si>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</si>
  <si>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</si>
  <si>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</si>
  <si>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</si>
  <si>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</si>
  <si>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</si>
  <si>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</si>
  <si>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</si>
  <si>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</si>
  <si>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</si>
  <si>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</si>
  <si>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</si>
  <si>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</si>
  <si>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</si>
  <si>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</si>
  <si>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</si>
  <si>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</si>
  <si>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</si>
  <si>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</si>
  <si>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</si>
  <si>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</si>
  <si>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</si>
  <si>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</si>
  <si>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</si>
  <si>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</si>
  <si>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</si>
  <si>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</si>
  <si>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</si>
  <si>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</si>
  <si>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</si>
  <si>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</si>
  <si>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</si>
  <si>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</si>
  <si>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</si>
  <si>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</si>
  <si>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</si>
  <si>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</si>
  <si>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</si>
  <si>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</si>
  <si>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</si>
  <si>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</si>
  <si>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</si>
  <si>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</si>
  <si>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</si>
  <si>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</si>
  <si>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</si>
  <si>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</si>
  <si>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</si>
  <si>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</si>
  <si>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</si>
  <si>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</si>
  <si>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</si>
  <si>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</si>
  <si>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</si>
  <si>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</si>
  <si>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</si>
  <si>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</si>
  <si>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</si>
  <si>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</si>
  <si>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</si>
  <si>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</si>
  <si>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</si>
  <si>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</si>
  <si>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</si>
  <si>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</si>
  <si>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</si>
  <si>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</si>
  <si>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</si>
  <si>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</si>
  <si>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</si>
  <si>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</si>
  <si>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</si>
  <si>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</si>
  <si>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</si>
  <si>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</si>
  <si>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</si>
  <si>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</si>
  <si>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</si>
  <si>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</si>
  <si>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</si>
  <si>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</si>
  <si>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</si>
  <si>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</si>
  <si>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</si>
  <si>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</si>
  <si>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</si>
  <si>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</si>
  <si>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</si>
  <si>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</si>
  <si>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</si>
  <si>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</si>
  <si>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</si>
  <si>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</si>
  <si>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</si>
  <si>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</si>
  <si>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</si>
  <si>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</si>
  <si>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</si>
  <si>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</si>
  <si>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</si>
  <si>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</si>
  <si>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</si>
  <si>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</si>
  <si>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</si>
  <si>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</si>
  <si>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</si>
  <si>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</si>
  <si>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</si>
  <si>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</si>
  <si>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</si>
  <si>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</si>
  <si>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</si>
  <si>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</si>
  <si>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</si>
  <si>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</si>
  <si>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</si>
  <si>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</si>
  <si>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</si>
  <si>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</si>
  <si>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</si>
  <si>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</si>
  <si>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</si>
  <si>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</si>
  <si>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</si>
  <si>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</si>
  <si>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</si>
  <si>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</si>
  <si>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</si>
  <si>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</si>
  <si>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</si>
  <si>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</si>
  <si>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</si>
  <si>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</si>
  <si>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</si>
  <si>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</si>
  <si>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</si>
  <si>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</si>
  <si>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</si>
  <si>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</si>
  <si>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</si>
  <si>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</si>
  <si>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</si>
  <si>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</si>
  <si>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</si>
  <si>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</si>
  <si>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</si>
  <si>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</si>
  <si>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</si>
  <si>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</si>
  <si>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</si>
  <si>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</si>
  <si>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</si>
  <si>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</si>
  <si>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</si>
  <si>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</si>
  <si>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</si>
  <si>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</si>
  <si>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</si>
  <si>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</si>
  <si>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</si>
  <si>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</si>
  <si>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</si>
  <si>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</si>
  <si>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</si>
  <si>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</si>
  <si>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</si>
  <si>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</si>
  <si>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</si>
  <si>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</si>
  <si>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</si>
  <si>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</si>
  <si>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</si>
  <si>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</si>
  <si>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</si>
  <si>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</si>
  <si>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</si>
  <si>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</si>
  <si>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</si>
  <si>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</si>
  <si>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</si>
  <si>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</si>
  <si>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</si>
  <si>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</si>
  <si>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</si>
  <si>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</si>
  <si>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</si>
  <si>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</si>
  <si>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</si>
  <si>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</si>
  <si>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</si>
  <si>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</si>
  <si>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</si>
  <si>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</si>
  <si>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</si>
  <si>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</si>
  <si>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</si>
  <si>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</si>
  <si>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</si>
  <si>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</si>
  <si>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</si>
  <si>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</si>
  <si>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</si>
  <si>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</si>
  <si>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</si>
  <si>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</si>
  <si>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</si>
  <si>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</si>
  <si>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</si>
  <si>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</si>
  <si>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</si>
  <si>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</si>
  <si>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</si>
  <si>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</si>
  <si>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</si>
  <si>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</si>
  <si>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</si>
  <si>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</si>
  <si>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</si>
  <si>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</si>
  <si>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</si>
  <si>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</si>
  <si>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</si>
  <si>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</si>
  <si>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</si>
  <si>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</si>
  <si>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</si>
  <si>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</si>
  <si>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</si>
  <si>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</si>
  <si>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</si>
  <si>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</si>
  <si>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</si>
  <si>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</si>
  <si>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</si>
  <si>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</si>
  <si>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</si>
  <si>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</si>
  <si>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</si>
  <si>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</si>
  <si>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</si>
  <si>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</si>
  <si>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</si>
  <si>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</si>
  <si>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</si>
  <si>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</si>
  <si>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</si>
  <si>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</si>
  <si>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</si>
  <si>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</si>
  <si>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</si>
  <si>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</si>
  <si>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</si>
  <si>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</si>
  <si>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</si>
  <si>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</si>
  <si>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</si>
  <si>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</si>
  <si>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</si>
  <si>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</si>
  <si>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</si>
  <si>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</si>
  <si>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</si>
  <si>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</si>
  <si>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</si>
  <si>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</si>
  <si>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</si>
  <si>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</si>
  <si>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</si>
  <si>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</si>
  <si>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</si>
  <si>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</si>
  <si>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</si>
  <si>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</si>
  <si>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</si>
  <si>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</si>
  <si>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</si>
  <si>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</si>
  <si>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</si>
  <si>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</si>
  <si>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</si>
  <si>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</si>
  <si>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</si>
  <si>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</si>
  <si>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</si>
  <si>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</si>
  <si>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</si>
  <si>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</si>
  <si>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</si>
  <si>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</si>
  <si>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</si>
  <si>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</si>
  <si>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</si>
  <si>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</si>
  <si>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</si>
  <si>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</si>
  <si>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</si>
  <si>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</si>
  <si>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</si>
  <si>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</si>
  <si>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</si>
  <si>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</si>
  <si>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</si>
  <si>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</si>
  <si>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</si>
  <si>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</si>
  <si>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</si>
  <si>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</si>
  <si>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</si>
  <si>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</si>
  <si>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</si>
  <si>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</si>
  <si>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</si>
  <si>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</si>
  <si>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</si>
  <si>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</si>
  <si>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</si>
  <si>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</si>
  <si>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</si>
  <si>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</si>
  <si>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</si>
  <si>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</si>
  <si>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</si>
  <si>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</si>
  <si>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</si>
  <si>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</si>
  <si>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</si>
  <si>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</si>
  <si>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</si>
  <si>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</si>
  <si>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</si>
  <si>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</si>
  <si>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</si>
  <si>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</si>
  <si>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</si>
  <si>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</si>
  <si>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</si>
  <si>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</si>
  <si>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</si>
  <si>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</si>
  <si>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</si>
  <si>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</si>
  <si>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</si>
  <si>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</si>
  <si>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</si>
  <si>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</si>
  <si>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</si>
  <si>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</si>
  <si>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</si>
  <si>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</si>
  <si>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</si>
  <si>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</si>
  <si>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</si>
  <si>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</si>
  <si>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</si>
  <si>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</si>
  <si>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</si>
  <si>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</si>
  <si>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</si>
  <si>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</si>
  <si>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</si>
  <si>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</si>
  <si>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</si>
  <si>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</si>
  <si>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</si>
  <si>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</si>
  <si>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</si>
  <si>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</si>
  <si>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</si>
  <si>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</si>
  <si>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</si>
  <si>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</si>
  <si>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</si>
  <si>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</si>
  <si>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</si>
  <si>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</si>
  <si>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</si>
  <si>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</si>
  <si>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</si>
  <si>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</si>
  <si>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</si>
  <si>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</si>
  <si>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</si>
  <si>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</si>
  <si>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</si>
  <si>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</si>
  <si>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</si>
  <si>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</si>
  <si>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</si>
  <si>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</si>
  <si>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</si>
  <si>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</si>
  <si>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</si>
  <si>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</si>
  <si>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</si>
  <si>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</si>
  <si>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</si>
  <si>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</si>
  <si>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</si>
  <si>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</si>
  <si>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</si>
  <si>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</si>
  <si>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</si>
  <si>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</si>
  <si>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</si>
  <si>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</si>
  <si>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</si>
  <si>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</si>
  <si>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</si>
  <si>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</si>
  <si>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</si>
  <si>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</si>
  <si>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</si>
  <si>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</si>
  <si>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</si>
  <si>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</si>
  <si>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</si>
  <si>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</si>
  <si>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</si>
  <si>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</si>
  <si>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</si>
  <si>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</si>
  <si>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</si>
  <si>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</si>
  <si>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</si>
  <si>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</si>
  <si>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</si>
  <si>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</si>
  <si>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</si>
  <si>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</si>
  <si>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</si>
  <si>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</si>
  <si>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</si>
  <si>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</si>
  <si>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</si>
  <si>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</si>
  <si>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</si>
  <si>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</si>
  <si>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</si>
  <si>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</si>
  <si>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</si>
  <si>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</si>
  <si>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</si>
  <si>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</si>
  <si>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</si>
  <si>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</si>
  <si>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</si>
  <si>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</si>
  <si>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</si>
  <si>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</si>
  <si>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</si>
  <si>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</si>
  <si>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</si>
  <si>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</si>
  <si>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</si>
  <si>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</si>
  <si>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</si>
  <si>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</si>
  <si>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</si>
  <si>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</si>
  <si>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</si>
  <si>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</si>
  <si>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</si>
  <si>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</si>
  <si>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</si>
  <si>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</si>
  <si>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</si>
  <si>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</si>
  <si>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</si>
  <si>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</si>
  <si>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</si>
  <si>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</si>
  <si>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</si>
  <si>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</si>
  <si>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</si>
  <si>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</si>
  <si>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</si>
  <si>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</si>
  <si>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</si>
  <si>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</si>
  <si>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</si>
  <si>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</si>
  <si>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</si>
  <si>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</si>
  <si>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</si>
  <si>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</si>
  <si>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</si>
  <si>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</si>
  <si>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</si>
  <si>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</si>
  <si>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</si>
  <si>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</si>
  <si>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</si>
  <si>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</si>
  <si>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</si>
  <si>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</si>
  <si>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</si>
  <si>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</si>
  <si>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</si>
  <si>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</si>
  <si>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</si>
  <si>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</si>
  <si>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</si>
  <si>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</si>
  <si>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</si>
  <si>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</si>
  <si>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</si>
  <si>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</si>
  <si>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</si>
  <si>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</si>
  <si>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</si>
  <si>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</si>
  <si>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</si>
  <si>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</si>
  <si>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</si>
  <si>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</si>
  <si>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</si>
  <si>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</si>
  <si>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</si>
  <si>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</si>
  <si>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</si>
  <si>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</si>
  <si>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</si>
  <si>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</si>
  <si>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</si>
  <si>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</si>
  <si>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</si>
  <si>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</si>
  <si>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</si>
  <si>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</si>
  <si>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</si>
  <si>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</si>
  <si>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</si>
  <si>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</si>
  <si>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</si>
  <si>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</si>
  <si>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</si>
  <si>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</si>
  <si>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</si>
  <si>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</si>
  <si>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</si>
  <si>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</si>
  <si>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</si>
  <si>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</si>
  <si>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</si>
  <si>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</si>
  <si>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</si>
  <si>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</si>
  <si>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</si>
  <si>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</si>
  <si>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</si>
  <si>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</si>
  <si>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</si>
  <si>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</si>
  <si>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</si>
  <si>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</si>
  <si>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</si>
  <si>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</si>
  <si>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</si>
  <si>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</si>
  <si>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</si>
  <si>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</si>
  <si>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</si>
  <si>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</si>
  <si>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</si>
  <si>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</si>
  <si>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</si>
  <si>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</si>
  <si>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</si>
  <si>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</si>
  <si>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</si>
  <si>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</si>
  <si>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</si>
  <si>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</si>
  <si>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</si>
  <si>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</si>
  <si>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</si>
  <si>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</si>
  <si>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</si>
  <si>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</si>
  <si>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</si>
  <si>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</si>
  <si>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</si>
  <si>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</si>
  <si>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</si>
  <si>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</si>
  <si>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</si>
  <si>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</si>
  <si>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</si>
  <si>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</si>
  <si>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</si>
  <si>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</si>
  <si>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</si>
  <si>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</si>
  <si>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</si>
  <si>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</si>
  <si>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</si>
  <si>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</si>
  <si>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</si>
  <si>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</si>
  <si>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</si>
  <si>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</si>
  <si>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</si>
  <si>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</si>
  <si>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</si>
  <si>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</si>
  <si>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</si>
  <si>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</si>
  <si>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</si>
  <si>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</si>
  <si>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</si>
  <si>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</si>
  <si>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</si>
  <si>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</si>
  <si>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</si>
  <si>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</si>
  <si>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</si>
  <si>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</si>
  <si>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</si>
  <si>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</si>
  <si>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</si>
  <si>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</si>
  <si>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</si>
  <si>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</si>
  <si>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</si>
  <si>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</si>
  <si>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</si>
  <si>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</si>
  <si>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</si>
  <si>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</si>
  <si>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</si>
  <si>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</si>
  <si>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</si>
  <si>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</si>
  <si>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</si>
  <si>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</si>
  <si>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</si>
  <si>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</si>
  <si>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</si>
  <si>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</si>
  <si>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</si>
  <si>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</si>
  <si>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</si>
  <si>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</si>
  <si>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</si>
  <si>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</si>
  <si>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</si>
  <si>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</si>
  <si>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</si>
  <si>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</si>
  <si>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</si>
  <si>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</si>
  <si>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</si>
  <si>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</si>
  <si>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</si>
  <si>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</si>
  <si>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</si>
  <si>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</si>
  <si>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</si>
  <si>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</si>
  <si>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</si>
  <si>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</si>
  <si>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</si>
  <si>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</si>
  <si>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</si>
  <si>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</si>
  <si>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</si>
  <si>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</si>
  <si>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</si>
  <si>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</si>
  <si>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</si>
  <si>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</si>
  <si>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</si>
  <si>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</si>
  <si>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</si>
  <si>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</si>
  <si>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</si>
  <si>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</si>
  <si>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</si>
  <si>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</si>
  <si>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</si>
  <si>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</si>
  <si>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</si>
  <si>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</si>
  <si>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</si>
  <si>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</si>
  <si>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</si>
  <si>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</si>
  <si>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</si>
  <si>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</si>
  <si>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</si>
  <si>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</si>
  <si>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</si>
  <si>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</si>
  <si>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</si>
  <si>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</si>
  <si>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</si>
  <si>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</si>
  <si>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</si>
  <si>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</si>
  <si>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</si>
  <si>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</si>
  <si>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</si>
  <si>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</si>
  <si>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</si>
  <si>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</si>
  <si>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</si>
  <si>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</si>
  <si>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</si>
  <si>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</si>
  <si>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</si>
  <si>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</si>
  <si>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</si>
  <si>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</si>
  <si>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</si>
  <si>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</si>
  <si>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</si>
  <si>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</si>
  <si>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</si>
  <si>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</si>
  <si>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</si>
  <si>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</si>
  <si>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</si>
  <si>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</si>
  <si>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</si>
  <si>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</si>
  <si>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</si>
  <si>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</si>
  <si>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</si>
  <si>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</si>
  <si>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</si>
  <si>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</si>
  <si>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</si>
  <si>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</si>
  <si>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</si>
  <si>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</si>
  <si>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</si>
  <si>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</si>
  <si>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</si>
  <si>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</si>
  <si>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</si>
  <si>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</si>
  <si>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</si>
  <si>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</si>
  <si>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</si>
  <si>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</si>
  <si>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</si>
  <si>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</si>
  <si>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</si>
  <si>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</si>
  <si>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</si>
  <si>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</si>
  <si>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</si>
  <si>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</si>
  <si>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</si>
  <si>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</si>
  <si>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</si>
  <si>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</si>
  <si>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</si>
  <si>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</si>
  <si>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</si>
  <si>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</si>
  <si>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</si>
  <si>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</si>
  <si>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</si>
  <si>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</si>
  <si>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</si>
  <si>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</si>
  <si>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</si>
  <si>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</si>
  <si>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</si>
  <si>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</si>
  <si>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</si>
  <si>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</si>
  <si>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</si>
  <si>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</si>
  <si>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</si>
  <si>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</si>
  <si>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</si>
  <si>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</si>
  <si>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</si>
  <si>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</si>
  <si>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</si>
  <si>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</si>
  <si>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</si>
  <si>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</si>
  <si>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</si>
  <si>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</si>
  <si>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</si>
  <si>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</si>
  <si>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</si>
  <si>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</si>
  <si>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</si>
  <si>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</si>
  <si>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</si>
  <si>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</si>
  <si>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</si>
  <si>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</si>
  <si>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</si>
  <si>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</si>
  <si>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</si>
  <si>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</si>
  <si>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</si>
  <si>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</si>
  <si>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</si>
  <si>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</si>
  <si>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</si>
  <si>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</si>
  <si>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</si>
  <si>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</si>
  <si>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</si>
  <si>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</si>
  <si>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</si>
  <si>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</si>
  <si>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</si>
  <si>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</si>
  <si>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</si>
  <si>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</si>
  <si>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</si>
  <si>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</si>
  <si>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</si>
  <si>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</si>
  <si>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</si>
  <si>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</si>
  <si>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</si>
  <si>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</si>
  <si>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</si>
  <si>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</si>
  <si>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</si>
  <si>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</si>
  <si>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</si>
  <si>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</si>
  <si>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</si>
  <si>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</si>
  <si>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</si>
  <si>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</si>
  <si>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</si>
  <si>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</si>
  <si>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</si>
  <si>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</si>
  <si>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</si>
  <si>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</si>
  <si>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</si>
  <si>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</si>
  <si>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</si>
  <si>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</si>
  <si>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</si>
  <si>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</si>
  <si>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</si>
  <si>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</si>
  <si>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</si>
  <si>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</si>
  <si>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</si>
  <si>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</si>
  <si>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</si>
  <si>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</si>
  <si>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</si>
  <si>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</si>
  <si>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</si>
  <si>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</si>
  <si>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</si>
  <si>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</si>
  <si>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</si>
  <si>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</si>
  <si>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</si>
  <si>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</si>
  <si>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</si>
  <si>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</si>
  <si>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</si>
  <si>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</si>
  <si>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</si>
  <si>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</si>
  <si>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</si>
  <si>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</si>
  <si>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</si>
  <si>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</si>
  <si>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</si>
  <si>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</si>
  <si>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</si>
  <si>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</si>
  <si>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</si>
  <si>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</si>
  <si>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</si>
  <si>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</si>
  <si>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</si>
  <si>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</si>
  <si>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</si>
  <si>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</si>
  <si>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</si>
  <si>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</si>
  <si>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</si>
  <si>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</si>
  <si>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</si>
  <si>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</si>
  <si>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</si>
  <si>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</si>
  <si>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</si>
  <si>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</si>
  <si>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</si>
  <si>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</si>
  <si>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</si>
  <si>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</si>
  <si>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</si>
  <si>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</si>
  <si>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</si>
  <si>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</si>
  <si>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</si>
  <si>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</si>
  <si>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</si>
  <si>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</si>
  <si>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</si>
  <si>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</si>
  <si>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</si>
  <si>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</si>
  <si>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</si>
  <si>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</si>
  <si>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</si>
  <si>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</si>
  <si>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</si>
  <si>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</si>
  <si>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</si>
  <si>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</si>
  <si>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</si>
  <si>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</si>
  <si>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</si>
  <si>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</si>
  <si>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</si>
  <si>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</si>
  <si>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</si>
  <si>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</si>
  <si>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</si>
  <si>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</si>
  <si>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</si>
  <si>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</si>
  <si>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</si>
  <si>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</si>
  <si>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</si>
  <si>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</si>
  <si>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</si>
  <si>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</si>
  <si>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</si>
  <si>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</si>
  <si>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</si>
  <si>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</si>
  <si>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</si>
  <si>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</si>
  <si>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</si>
  <si>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</si>
  <si>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</si>
  <si>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</si>
  <si>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</si>
  <si>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</si>
  <si>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</si>
  <si>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</si>
  <si>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</si>
  <si>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</si>
  <si>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</si>
  <si>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</si>
  <si>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</si>
  <si>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</si>
  <si>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</si>
  <si>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</si>
  <si>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</si>
  <si>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</si>
  <si>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</si>
  <si>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</si>
  <si>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</si>
  <si>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</si>
  <si>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</si>
  <si>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</si>
  <si>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</si>
  <si>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</si>
  <si>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</si>
  <si>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</si>
  <si>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</si>
  <si>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</si>
  <si>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</si>
  <si>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</si>
  <si>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</si>
  <si>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</si>
  <si>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</si>
  <si>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</si>
  <si>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</si>
  <si>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</si>
  <si>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</si>
  <si>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</si>
  <si>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</si>
  <si>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</si>
  <si>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</si>
  <si>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</si>
  <si>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</si>
  <si>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</si>
  <si>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</si>
  <si>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</si>
  <si>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</si>
  <si>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</si>
  <si>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</si>
  <si>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</si>
  <si>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</si>
  <si>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</si>
  <si>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</si>
  <si>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</si>
  <si>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</si>
  <si>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</si>
  <si>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</si>
  <si>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</si>
  <si>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</si>
  <si>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</si>
  <si>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</si>
  <si>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</si>
  <si>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</si>
  <si>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</si>
  <si>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</si>
  <si>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</si>
  <si>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</si>
  <si>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</si>
  <si>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</si>
  <si>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</si>
  <si>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</si>
  <si>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</si>
  <si>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</si>
  <si>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</si>
  <si>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</si>
  <si>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</si>
  <si>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</si>
  <si>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</si>
  <si>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</si>
  <si>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</si>
  <si>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</si>
  <si>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</si>
  <si>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</si>
  <si>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</si>
  <si>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</si>
  <si>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</si>
  <si>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</si>
  <si>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</si>
  <si>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</si>
  <si>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</si>
  <si>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</si>
  <si>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</si>
  <si>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</si>
  <si>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</si>
  <si>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</si>
  <si>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</si>
  <si>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</si>
  <si>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</si>
  <si>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</si>
  <si>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</si>
  <si>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</si>
  <si>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</si>
  <si>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</si>
  <si>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</si>
  <si>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</si>
  <si>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</si>
  <si>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</si>
  <si>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</si>
  <si>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</si>
  <si>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</si>
  <si>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</si>
  <si>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</si>
  <si>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</si>
  <si>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</si>
  <si>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</si>
  <si>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</si>
  <si>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</si>
  <si>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</si>
  <si>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</si>
  <si>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</si>
  <si>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</si>
  <si>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</si>
  <si>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</si>
  <si>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</si>
  <si>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</si>
  <si>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</si>
  <si>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</si>
  <si>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</si>
  <si>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</si>
  <si>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</si>
  <si>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</si>
  <si>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</si>
  <si>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</si>
  <si>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</si>
  <si>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</si>
  <si>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</si>
  <si>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</si>
  <si>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</si>
  <si>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</si>
  <si>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</si>
  <si>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</si>
  <si>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</si>
  <si>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</si>
  <si>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</si>
  <si>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</si>
  <si>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</si>
  <si>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</si>
  <si>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</si>
  <si>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</si>
  <si>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</si>
  <si>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</si>
  <si>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</si>
  <si>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</si>
  <si>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</si>
  <si>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</si>
  <si>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</si>
  <si>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</si>
  <si>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</si>
  <si>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</si>
  <si>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</si>
  <si>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</si>
  <si>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</si>
  <si>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</si>
  <si>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</si>
  <si>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</si>
  <si>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</si>
  <si>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</si>
  <si>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</si>
  <si>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</si>
  <si>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</si>
  <si>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</si>
  <si>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</si>
  <si>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</si>
  <si>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</si>
  <si>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</si>
  <si>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</si>
  <si>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</si>
  <si>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</si>
  <si>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</si>
  <si>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</si>
  <si>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</si>
  <si>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</si>
  <si>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</si>
  <si>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</si>
  <si>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</si>
  <si>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</si>
  <si>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</si>
  <si>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</si>
  <si>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</si>
  <si>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</si>
  <si>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</si>
  <si>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</si>
  <si>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</si>
  <si>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</si>
  <si>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</si>
  <si>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</si>
  <si>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</si>
  <si>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</si>
  <si>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</si>
  <si>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</si>
  <si>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</si>
  <si>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</si>
  <si>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</si>
  <si>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</si>
  <si>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</si>
  <si>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</si>
  <si>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</si>
  <si>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</si>
  <si>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</si>
  <si>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</si>
  <si>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</si>
  <si>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</si>
  <si>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</si>
  <si>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</si>
  <si>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</si>
  <si>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</si>
  <si>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</si>
  <si>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</si>
  <si>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</si>
  <si>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</si>
  <si>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</si>
  <si>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</si>
  <si>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</si>
  <si>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</si>
  <si>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</si>
  <si>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</si>
  <si>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</si>
  <si>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</si>
  <si>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</si>
  <si>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</si>
  <si>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</si>
  <si>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</si>
  <si>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</si>
  <si>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</si>
  <si>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</si>
  <si>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</si>
  <si>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</si>
  <si>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</si>
  <si>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</si>
  <si>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</si>
  <si>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</si>
  <si>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</si>
  <si>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</si>
  <si>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</si>
  <si>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</si>
  <si>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</si>
  <si>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</si>
  <si>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</si>
  <si>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</si>
  <si>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</si>
  <si>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</si>
  <si>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</si>
  <si>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</si>
  <si>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</si>
  <si>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</si>
  <si>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</si>
  <si>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</si>
  <si>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</si>
  <si>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</si>
  <si>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</si>
  <si>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</si>
  <si>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</si>
  <si>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</si>
  <si>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</si>
  <si>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</si>
  <si>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</si>
  <si>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</si>
  <si>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</si>
  <si>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</si>
  <si>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</si>
  <si>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</si>
  <si>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</si>
  <si>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</si>
  <si>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</si>
  <si>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</si>
  <si>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</si>
  <si>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</si>
  <si>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</si>
  <si>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</si>
  <si>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</si>
  <si>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</si>
  <si>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</si>
  <si>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</si>
  <si>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</si>
  <si>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</si>
  <si>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</si>
  <si>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</si>
  <si>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</si>
  <si>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</si>
  <si>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</si>
  <si>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</si>
  <si>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</si>
  <si>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</si>
  <si>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</si>
  <si>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</si>
  <si>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</si>
  <si>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</si>
  <si>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</si>
  <si>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</si>
  <si>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</si>
  <si>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</si>
  <si>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</si>
  <si>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</si>
  <si>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</si>
  <si>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</si>
  <si>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</si>
  <si>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</si>
  <si>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</si>
  <si>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</si>
  <si>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</si>
  <si>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</si>
  <si>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</si>
  <si>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</si>
  <si>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</si>
  <si>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</si>
  <si>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</si>
  <si>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</si>
  <si>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</si>
  <si>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</si>
  <si>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</si>
  <si>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</si>
  <si>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</si>
  <si>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</si>
  <si>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</si>
  <si>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</si>
  <si>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</si>
  <si>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</si>
  <si>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</si>
  <si>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</si>
  <si>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</si>
  <si>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</si>
  <si>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</si>
  <si>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</si>
  <si>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</si>
  <si>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</si>
  <si>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</si>
  <si>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</si>
  <si>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</si>
  <si>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</si>
  <si>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</si>
  <si>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</si>
  <si>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</si>
  <si>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</si>
  <si>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</si>
  <si>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</si>
  <si>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</si>
  <si>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</si>
  <si>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</si>
  <si>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</si>
  <si>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</si>
  <si>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</si>
  <si>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</si>
  <si>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</si>
  <si>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</si>
  <si>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</si>
  <si>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</si>
  <si>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</si>
  <si>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</si>
  <si>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</si>
  <si>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</si>
  <si>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</si>
  <si>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</si>
  <si>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</si>
  <si>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</si>
  <si>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</si>
  <si>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</si>
  <si>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</si>
  <si>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</si>
  <si>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</si>
  <si>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</si>
  <si>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</si>
  <si>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</si>
  <si>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</si>
  <si>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</si>
  <si>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</si>
  <si>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</si>
  <si>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</si>
  <si>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</si>
  <si>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</si>
  <si>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</si>
  <si>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</si>
  <si>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</si>
  <si>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</si>
  <si>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</si>
  <si>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</si>
  <si>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</si>
  <si>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</si>
  <si>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</si>
  <si>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</si>
  <si>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</si>
  <si>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</si>
  <si>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</si>
  <si>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</si>
  <si>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</si>
  <si>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</si>
  <si>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</si>
  <si>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</si>
  <si>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</si>
  <si>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</si>
  <si>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</si>
  <si>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</si>
  <si>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</si>
  <si>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</si>
  <si>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</si>
  <si>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</si>
  <si>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</si>
  <si>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</si>
  <si>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</si>
  <si>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</si>
  <si>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</si>
  <si>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</si>
  <si>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</si>
  <si>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</si>
  <si>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</si>
  <si>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</si>
  <si>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</si>
  <si>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</si>
  <si>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</si>
  <si>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</si>
  <si>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</si>
  <si>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</si>
  <si>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</si>
  <si>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</si>
  <si>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</si>
  <si>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</si>
  <si>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</si>
  <si>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</si>
  <si>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</si>
  <si>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</si>
  <si>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</si>
  <si>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</si>
  <si>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</si>
  <si>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</si>
  <si>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</si>
  <si>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</si>
  <si>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</si>
  <si>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</si>
  <si>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</si>
  <si>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</si>
  <si>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</si>
  <si>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</si>
  <si>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</si>
  <si>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</si>
  <si>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</si>
  <si>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</si>
  <si>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</si>
  <si>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</si>
  <si>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</si>
  <si>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</si>
  <si>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</si>
  <si>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</si>
  <si>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</si>
  <si>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</si>
  <si>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</si>
  <si>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</si>
  <si>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</si>
  <si>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</si>
  <si>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</si>
  <si>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</si>
  <si>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</si>
  <si>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</si>
  <si>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</si>
  <si>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</si>
  <si>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</si>
  <si>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</si>
  <si>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</si>
  <si>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</si>
  <si>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</si>
  <si>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</si>
  <si>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</si>
  <si>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</si>
  <si>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</si>
  <si>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</si>
  <si>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</si>
  <si>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</si>
  <si>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</si>
  <si>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</si>
  <si>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</si>
  <si>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</si>
  <si>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</si>
  <si>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</si>
  <si>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</si>
  <si>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</si>
  <si>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</si>
  <si>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</si>
  <si>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</si>
  <si>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</si>
  <si>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</si>
  <si>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</si>
  <si>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</si>
  <si>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</si>
  <si>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</si>
  <si>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</si>
  <si>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</si>
  <si>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</si>
  <si>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</si>
  <si>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</si>
  <si>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</si>
  <si>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</si>
  <si>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</si>
  <si>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</si>
  <si>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</si>
  <si>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</si>
  <si>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</si>
  <si>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</si>
  <si>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</si>
  <si>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</si>
  <si>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</si>
  <si>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</si>
  <si>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</si>
  <si>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</si>
  <si>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</si>
  <si>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</si>
  <si>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</si>
  <si>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</si>
  <si>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</si>
  <si>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</si>
  <si>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</si>
  <si>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</si>
  <si>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</si>
  <si>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</si>
  <si>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</si>
  <si>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</si>
  <si>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</si>
  <si>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</si>
  <si>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</si>
  <si>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</si>
  <si>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</si>
  <si>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</si>
  <si>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</si>
  <si>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</si>
  <si>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</si>
  <si>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</si>
  <si>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</si>
  <si>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</si>
  <si>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</si>
  <si>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</si>
  <si>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</si>
  <si>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</si>
  <si>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</si>
  <si>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</si>
  <si>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</si>
  <si>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</si>
  <si>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</si>
  <si>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</si>
  <si>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</si>
  <si>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</si>
  <si>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</si>
  <si>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</si>
  <si>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</si>
  <si>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</si>
  <si>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</si>
  <si>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</si>
  <si>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</si>
  <si>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</si>
  <si>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</si>
  <si>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</si>
  <si>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</si>
  <si>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</si>
  <si>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</si>
  <si>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</si>
  <si>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</si>
  <si>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</si>
  <si>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</si>
  <si>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</si>
  <si>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</si>
  <si>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</si>
  <si>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</si>
  <si>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</si>
  <si>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</si>
  <si>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</si>
  <si>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</si>
  <si>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</si>
  <si>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</si>
  <si>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</si>
  <si>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</si>
  <si>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</si>
  <si>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</si>
  <si>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</si>
  <si>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</si>
  <si>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</si>
  <si>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</si>
  <si>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</si>
  <si>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</si>
  <si>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</si>
  <si>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</si>
  <si>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</si>
  <si>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</si>
  <si>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</si>
  <si>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</si>
  <si>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</si>
  <si>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</si>
  <si>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</si>
  <si>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</si>
  <si>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</si>
  <si>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</si>
  <si>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</si>
  <si>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</si>
  <si>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</si>
  <si>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</si>
  <si>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</si>
  <si>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</si>
  <si>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</si>
  <si>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</si>
  <si>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</si>
  <si>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</si>
  <si>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</si>
  <si>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</si>
  <si>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</si>
  <si>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</si>
  <si>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</si>
  <si>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</si>
  <si>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</si>
  <si>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</si>
  <si>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</si>
  <si>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</si>
  <si>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</si>
  <si>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</si>
  <si>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</si>
  <si>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</si>
  <si>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</si>
  <si>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</si>
  <si>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</si>
  <si>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</si>
  <si>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</si>
  <si>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</si>
  <si>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</si>
  <si>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</si>
  <si>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</si>
  <si>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</si>
  <si>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</si>
  <si>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</si>
  <si>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</si>
  <si>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</si>
  <si>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</si>
  <si>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</si>
  <si>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</si>
  <si>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</si>
  <si>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</si>
  <si>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</si>
  <si>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</si>
  <si>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</si>
  <si>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</si>
  <si>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</si>
  <si>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</si>
  <si>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</si>
  <si>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</si>
  <si>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</si>
  <si>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</si>
  <si>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</si>
  <si>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</si>
  <si>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</si>
  <si>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</si>
  <si>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</si>
  <si>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</si>
  <si>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</si>
  <si>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</si>
  <si>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</si>
  <si>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</si>
  <si>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</si>
  <si>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</si>
  <si>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</si>
  <si>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</si>
  <si>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</si>
  <si>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</si>
  <si>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</si>
  <si>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</si>
  <si>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</si>
  <si>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</si>
  <si>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</si>
  <si>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</si>
  <si>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</si>
  <si>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</si>
  <si>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</si>
  <si>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</si>
  <si>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</si>
  <si>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</si>
  <si>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</si>
  <si>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</si>
  <si>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</si>
  <si>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</si>
  <si>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</si>
  <si>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</si>
  <si>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</si>
  <si>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</si>
  <si>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</si>
  <si>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</si>
  <si>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</si>
  <si>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</si>
  <si>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</si>
  <si>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</si>
  <si>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</si>
  <si>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</si>
  <si>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</si>
  <si>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</si>
  <si>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</si>
  <si>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</si>
  <si>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</si>
  <si>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</si>
  <si>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</si>
  <si>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</si>
  <si>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</si>
  <si>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</si>
  <si>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</si>
  <si>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</si>
  <si>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</si>
  <si>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</si>
  <si>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</si>
  <si>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</si>
  <si>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</si>
  <si>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</si>
  <si>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</si>
  <si>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</si>
  <si>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</si>
  <si>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</si>
  <si>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</si>
  <si>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</si>
  <si>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</si>
  <si>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</si>
  <si>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</si>
  <si>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</si>
  <si>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</si>
  <si>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</si>
  <si>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</si>
  <si>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</si>
  <si>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</si>
  <si>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</si>
  <si>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</si>
  <si>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</si>
  <si>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</si>
  <si>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</si>
  <si>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</si>
  <si>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</si>
  <si>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</si>
  <si>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</si>
  <si>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</si>
  <si>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</si>
  <si>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</si>
  <si>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</si>
  <si>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</si>
  <si>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</si>
  <si>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</si>
  <si>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</si>
  <si>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</si>
  <si>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</si>
  <si>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</si>
  <si>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</si>
  <si>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</si>
  <si>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</si>
  <si>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</si>
  <si>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</si>
  <si>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</si>
  <si>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</si>
  <si>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</si>
  <si>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</si>
  <si>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</si>
  <si>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</si>
  <si>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</si>
  <si>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</si>
  <si>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</si>
  <si>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</si>
  <si>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</si>
  <si>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</si>
  <si>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</si>
  <si>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</si>
  <si>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</si>
  <si>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</si>
  <si>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</si>
  <si>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</si>
  <si>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</si>
  <si>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</si>
  <si>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</si>
  <si>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</si>
  <si>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</si>
  <si>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</si>
  <si>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</si>
  <si>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</si>
  <si>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</si>
  <si>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</si>
  <si>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</si>
  <si>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</si>
  <si>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</si>
  <si>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</si>
  <si>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</si>
  <si>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</si>
  <si>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</si>
  <si>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</si>
  <si>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</si>
  <si>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</si>
  <si>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</si>
  <si>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</si>
  <si>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</si>
  <si>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</si>
  <si>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</si>
  <si>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</si>
  <si>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</si>
  <si>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</si>
  <si>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</si>
  <si>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</si>
  <si>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</si>
  <si>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</si>
  <si>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</si>
  <si>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</si>
  <si>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</si>
  <si>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</si>
  <si>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</si>
  <si>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</si>
  <si>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</si>
  <si>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</si>
  <si>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</si>
  <si>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</si>
  <si>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</si>
  <si>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</si>
  <si>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</si>
  <si>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</si>
  <si>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</si>
  <si>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</si>
  <si>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</si>
  <si>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</si>
  <si>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</si>
  <si>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</si>
  <si>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</si>
  <si>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</si>
  <si>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</si>
  <si>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</si>
  <si>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</si>
  <si>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</si>
  <si>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</si>
  <si>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</si>
  <si>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</si>
  <si>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</si>
  <si>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</si>
  <si>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</si>
  <si>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</si>
  <si>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</si>
  <si>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</si>
  <si>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</si>
  <si>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</si>
  <si>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</si>
  <si>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</si>
  <si>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</si>
  <si>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</si>
  <si>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</si>
  <si>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</si>
  <si>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</si>
  <si>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</si>
  <si>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</si>
  <si>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</si>
  <si>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</si>
  <si>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</si>
  <si>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</si>
  <si>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</si>
  <si>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</si>
  <si>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</si>
  <si>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</si>
  <si>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</si>
  <si>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</si>
  <si>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</si>
  <si>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</si>
  <si>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</si>
  <si>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</si>
  <si>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</si>
  <si>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</si>
  <si>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</si>
  <si>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</si>
  <si>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</si>
  <si>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</si>
  <si>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</si>
  <si>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</si>
  <si>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</si>
  <si>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</si>
  <si>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</si>
  <si>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</si>
  <si>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</si>
  <si>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</si>
  <si>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</si>
  <si>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</si>
  <si>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</si>
  <si>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</si>
  <si>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</si>
  <si>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</si>
  <si>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</si>
  <si>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</si>
  <si>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</si>
  <si>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</si>
  <si>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</si>
  <si>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</si>
  <si>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</si>
  <si>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</si>
  <si>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</si>
  <si>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</si>
  <si>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</si>
  <si>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</si>
  <si>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</si>
  <si>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</si>
  <si>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</si>
  <si>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</si>
  <si>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</si>
  <si>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</si>
  <si>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</si>
  <si>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</si>
  <si>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</si>
  <si>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</si>
  <si>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</si>
  <si>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</si>
  <si>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</si>
  <si>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</si>
  <si>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</si>
  <si>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</si>
  <si>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</si>
  <si>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</si>
  <si>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</si>
  <si>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</si>
  <si>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</si>
  <si>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</si>
  <si>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</si>
  <si>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</si>
  <si>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</si>
  <si>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</si>
  <si>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</si>
  <si>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</si>
  <si>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</si>
  <si>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</si>
  <si>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</si>
  <si>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</si>
  <si>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</si>
  <si>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</si>
  <si>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</si>
  <si>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</si>
  <si>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</si>
  <si>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</si>
  <si>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</si>
  <si>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</si>
  <si>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</si>
  <si>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</si>
  <si>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</si>
  <si>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</si>
  <si>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</si>
  <si>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</si>
  <si>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</si>
  <si>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</si>
  <si>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</si>
  <si>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</si>
  <si>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</si>
  <si>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</si>
  <si>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</si>
  <si>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</si>
  <si>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</si>
  <si>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</si>
  <si>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</si>
  <si>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</si>
  <si>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</si>
  <si>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</si>
  <si>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</si>
  <si>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</si>
  <si>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</si>
  <si>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</si>
  <si>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</si>
  <si>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</si>
  <si>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</si>
  <si>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</si>
  <si>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</si>
  <si>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</si>
  <si>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</si>
  <si>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</si>
  <si>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</si>
  <si>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</si>
  <si>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</si>
  <si>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</si>
  <si>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</si>
  <si>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</si>
  <si>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</si>
  <si>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</si>
  <si>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</si>
  <si>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</si>
  <si>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</si>
  <si>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</si>
  <si>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</si>
  <si>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</si>
  <si>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</si>
  <si>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</si>
  <si>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</si>
  <si>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</si>
  <si>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</si>
  <si>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</si>
  <si>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</si>
  <si>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</si>
  <si>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</si>
  <si>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</si>
  <si>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</si>
  <si>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</si>
  <si>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</si>
  <si>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</si>
  <si>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</si>
  <si>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</si>
  <si>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</si>
  <si>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</si>
  <si>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</si>
  <si>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</si>
  <si>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</si>
  <si>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</si>
  <si>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</si>
  <si>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</si>
  <si>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</si>
  <si>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</si>
  <si>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</si>
  <si>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</si>
  <si>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</si>
  <si>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</si>
  <si>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</si>
  <si>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</si>
  <si>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</si>
  <si>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</si>
  <si>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</si>
  <si>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</si>
  <si>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</si>
  <si>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</si>
  <si>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</si>
  <si>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</si>
  <si>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</si>
  <si>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</si>
  <si>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</si>
  <si>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</si>
  <si>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</si>
  <si>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</si>
  <si>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</si>
  <si>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</si>
  <si>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</si>
  <si>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</si>
  <si>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</si>
  <si>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</si>
  <si>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</si>
  <si>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</si>
  <si>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</si>
  <si>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</si>
  <si>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</si>
  <si>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</si>
  <si>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</si>
  <si>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</si>
  <si>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</si>
  <si>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</si>
  <si>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</si>
  <si>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</si>
  <si>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</si>
  <si>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</si>
  <si>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</si>
  <si>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</si>
  <si>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</si>
  <si>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</si>
  <si>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</si>
  <si>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</si>
  <si>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</si>
  <si>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</si>
  <si>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</si>
  <si>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</si>
  <si>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</si>
  <si>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</si>
  <si>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</si>
  <si>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</si>
  <si>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</si>
  <si>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</si>
  <si>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</si>
  <si>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</si>
  <si>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</si>
  <si>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</si>
  <si>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</si>
  <si>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</si>
  <si>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</si>
  <si>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</si>
  <si>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</si>
  <si>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</si>
  <si>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</si>
  <si>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</si>
  <si>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</si>
  <si>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</si>
  <si>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</si>
  <si>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</si>
  <si>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</si>
  <si>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</si>
  <si>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</si>
  <si>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</si>
  <si>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</si>
  <si>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</si>
  <si>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</si>
  <si>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</si>
  <si>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</si>
  <si>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</si>
  <si>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</si>
  <si>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</si>
  <si>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</si>
  <si>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</si>
  <si>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</si>
  <si>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</si>
  <si>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</si>
  <si>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</si>
  <si>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</si>
  <si>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</si>
  <si>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</si>
  <si>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</si>
  <si>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</si>
  <si>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</si>
  <si>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</si>
  <si>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</si>
  <si>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</si>
  <si>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</si>
  <si>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</si>
  <si>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</si>
  <si>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</si>
  <si>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</si>
  <si>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</si>
  <si>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</si>
  <si>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</si>
  <si>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</si>
  <si>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</si>
  <si>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</si>
  <si>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</si>
  <si>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</si>
  <si>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</si>
  <si>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</si>
  <si>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</si>
  <si>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</si>
  <si>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</si>
  <si>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</si>
  <si>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</si>
  <si>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</si>
  <si>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</si>
  <si>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</si>
  <si>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</si>
  <si>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</si>
  <si>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</si>
  <si>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</si>
  <si>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</si>
  <si>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</si>
  <si>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</si>
  <si>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</si>
  <si>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</si>
  <si>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</si>
  <si>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</si>
  <si>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</si>
  <si>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</si>
  <si>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</si>
  <si>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</si>
  <si>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</si>
  <si>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</si>
  <si>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</si>
  <si>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</si>
  <si>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</si>
  <si>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</si>
  <si>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</si>
  <si>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</si>
  <si>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</si>
  <si>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</si>
  <si>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</si>
  <si>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</si>
  <si>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</si>
  <si>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</si>
  <si>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</si>
  <si>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</si>
  <si>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</si>
  <si>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</si>
  <si>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</si>
  <si>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</si>
  <si>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</si>
  <si>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</si>
  <si>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</si>
  <si>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</si>
  <si>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</si>
  <si>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</si>
  <si>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</si>
  <si>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</si>
  <si>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</si>
  <si>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</si>
  <si>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</si>
  <si>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</si>
  <si>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</si>
  <si>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</si>
  <si>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</si>
  <si>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</si>
  <si>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</si>
  <si>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</si>
  <si>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</si>
  <si>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</si>
  <si>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</si>
  <si>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</si>
  <si>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</si>
  <si>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</si>
  <si>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</si>
  <si>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</si>
  <si>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</si>
  <si>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</si>
  <si>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</si>
  <si>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</si>
  <si>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</si>
  <si>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</si>
  <si>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</si>
  <si>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</si>
  <si>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</si>
  <si>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</si>
  <si>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</si>
  <si>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</si>
  <si>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</si>
  <si>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</si>
  <si>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</si>
  <si>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</si>
  <si>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</si>
  <si>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</si>
  <si>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</si>
  <si>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</si>
  <si>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</si>
  <si>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</si>
  <si>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</si>
  <si>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</si>
  <si>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</si>
  <si>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</si>
  <si>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</si>
  <si>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</si>
  <si>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</si>
  <si>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</si>
  <si>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</si>
  <si>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</si>
  <si>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</si>
  <si>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</si>
  <si>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</si>
  <si>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</si>
  <si>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</si>
  <si>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</si>
  <si>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</si>
  <si>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</si>
  <si>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</si>
  <si>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</si>
  <si>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</si>
  <si>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</si>
  <si>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</si>
  <si>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</si>
  <si>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</si>
  <si>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</si>
  <si>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</si>
  <si>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</si>
  <si>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</si>
  <si>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</si>
  <si>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</si>
  <si>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</si>
  <si>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</si>
  <si>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</si>
  <si>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</si>
  <si>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</si>
  <si>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</si>
  <si>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</si>
  <si>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</si>
  <si>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</si>
  <si>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</si>
  <si>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</si>
  <si>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</si>
  <si>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</si>
  <si>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</si>
  <si>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</si>
  <si>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</si>
  <si>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</si>
  <si>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</si>
  <si>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</si>
  <si>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</si>
  <si>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</si>
  <si>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</si>
  <si>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</si>
  <si>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</si>
  <si>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</si>
  <si>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</si>
  <si>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</si>
  <si>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</si>
  <si>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</si>
  <si>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</si>
  <si>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</si>
  <si>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</si>
  <si>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</si>
  <si>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</si>
  <si>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</si>
  <si>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</si>
  <si>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</si>
  <si>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</si>
  <si>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</si>
  <si>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</si>
  <si>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</si>
  <si>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</si>
  <si>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</si>
  <si>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</si>
  <si>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</si>
  <si>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</si>
  <si>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</si>
  <si>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</si>
  <si>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</si>
  <si>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</si>
  <si>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</si>
  <si>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</si>
  <si>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</si>
  <si>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</si>
  <si>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</si>
  <si>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</si>
  <si>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</si>
  <si>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</si>
  <si>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</si>
  <si>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</si>
  <si>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</si>
  <si>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</si>
  <si>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</si>
  <si>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</si>
  <si>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</si>
  <si>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</si>
  <si>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</si>
  <si>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</si>
  <si>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</si>
  <si>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</si>
  <si>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</si>
  <si>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</si>
  <si>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</si>
  <si>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</si>
  <si>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</si>
  <si>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</si>
  <si>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</si>
  <si>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</si>
  <si>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</si>
  <si>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</si>
  <si>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</si>
  <si>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</si>
  <si>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</si>
  <si>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</si>
  <si>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</si>
  <si>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</si>
  <si>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</si>
  <si>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</si>
  <si>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</si>
  <si>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</si>
  <si>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</si>
  <si>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</si>
  <si>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</si>
  <si>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</si>
  <si>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</si>
  <si>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</si>
  <si>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</si>
  <si>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</si>
  <si>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</si>
  <si>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</si>
  <si>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</si>
  <si>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</si>
  <si>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</si>
  <si>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</si>
  <si>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</si>
  <si>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</si>
  <si>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</si>
  <si>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</si>
  <si>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</si>
  <si>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</si>
  <si>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</si>
  <si>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</si>
  <si>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</si>
  <si>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</si>
  <si>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</si>
  <si>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</si>
  <si>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</si>
  <si>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</si>
  <si>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</si>
  <si>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</si>
  <si>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</si>
  <si>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</si>
  <si>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</si>
  <si>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</si>
  <si>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</si>
  <si>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</si>
  <si>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</si>
  <si>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</si>
  <si>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</si>
  <si>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</si>
  <si>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</si>
  <si>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</si>
  <si>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</si>
  <si>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</si>
  <si>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</si>
  <si>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</si>
  <si>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</si>
  <si>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</si>
  <si>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</si>
  <si>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</si>
  <si>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</si>
  <si>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</si>
  <si>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</si>
  <si>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</si>
  <si>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</si>
  <si>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</si>
  <si>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</si>
  <si>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</si>
  <si>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</si>
  <si>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</si>
  <si>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</si>
  <si>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</si>
  <si>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</si>
  <si>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</si>
  <si>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</si>
  <si>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</si>
  <si>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</si>
  <si>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</si>
  <si>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</si>
  <si>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</si>
  <si>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</si>
  <si>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</si>
  <si>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</si>
  <si>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</si>
  <si>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</si>
  <si>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</si>
  <si>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</si>
  <si>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</si>
  <si>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</si>
  <si>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</si>
  <si>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</si>
  <si>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</si>
  <si>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</si>
  <si>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</si>
  <si>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</si>
  <si>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</si>
  <si>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</si>
  <si>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</si>
  <si>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</si>
  <si>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</si>
  <si>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</si>
  <si>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</si>
  <si>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</si>
  <si>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</si>
  <si>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</si>
  <si>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</si>
  <si>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</si>
  <si>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</si>
  <si>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</si>
  <si>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</si>
  <si>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</si>
  <si>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</si>
  <si>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</si>
  <si>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</si>
  <si>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</si>
  <si>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</si>
  <si>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</si>
  <si>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</si>
  <si>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</si>
  <si>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</si>
  <si>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</si>
  <si>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</si>
  <si>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</si>
  <si>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</si>
  <si>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</si>
  <si>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</si>
  <si>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</si>
  <si>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</si>
  <si>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</si>
  <si>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</si>
  <si>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</si>
  <si>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</si>
  <si>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</si>
  <si>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</si>
  <si>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</si>
  <si>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</si>
  <si>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</si>
  <si>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</si>
  <si>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</si>
  <si>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</si>
  <si>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</si>
  <si>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</si>
  <si>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</si>
  <si>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</si>
  <si>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</si>
  <si>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</si>
  <si>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</si>
  <si>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</si>
  <si>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</si>
  <si>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</si>
  <si>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</si>
  <si>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</si>
  <si>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</si>
  <si>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</si>
  <si>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</si>
  <si>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</si>
  <si>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</si>
  <si>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</si>
  <si>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</si>
  <si>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</si>
  <si>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</si>
  <si>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</si>
  <si>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</si>
  <si>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</si>
  <si>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</si>
  <si>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</si>
  <si>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</si>
  <si>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</si>
  <si>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</si>
  <si>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</si>
  <si>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</si>
  <si>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</si>
  <si>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</si>
  <si>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</si>
  <si>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</si>
  <si>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</si>
  <si>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</si>
  <si>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</si>
  <si>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</si>
  <si>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</si>
  <si>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</si>
  <si>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</si>
  <si>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</si>
  <si>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</si>
  <si>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</si>
  <si>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</si>
  <si>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</si>
  <si>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</si>
  <si>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</si>
  <si>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</si>
  <si>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</si>
  <si>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</si>
  <si>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</si>
  <si>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</si>
  <si>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</si>
  <si>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</si>
  <si>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</si>
  <si>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</si>
  <si>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</si>
  <si>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</si>
  <si>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</si>
  <si>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</si>
  <si>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</si>
  <si>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</si>
  <si>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</si>
  <si>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</si>
  <si>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</si>
  <si>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</si>
  <si>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</si>
  <si>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</si>
  <si>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</si>
  <si>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</si>
  <si>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</si>
  <si>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</si>
  <si>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</si>
  <si>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</si>
  <si>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</si>
  <si>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</si>
  <si>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</si>
  <si>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</si>
  <si>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</si>
  <si>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</si>
  <si>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</si>
  <si>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</si>
  <si>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</si>
  <si>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</si>
  <si>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</si>
  <si>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</si>
  <si>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</si>
  <si>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</si>
  <si>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</si>
  <si>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</si>
  <si>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</si>
  <si>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</si>
  <si>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</si>
  <si>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</si>
  <si>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</si>
  <si>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</si>
  <si>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</si>
  <si>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</si>
  <si>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</si>
  <si>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</si>
  <si>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</si>
  <si>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</si>
  <si>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</si>
  <si>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</si>
  <si>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</si>
  <si>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</si>
  <si>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</si>
  <si>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</si>
  <si>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</si>
  <si>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</si>
  <si>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</si>
  <si>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</si>
  <si>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</si>
  <si>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</si>
  <si>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</si>
  <si>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</si>
  <si>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</si>
  <si>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</si>
  <si>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</si>
  <si>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</si>
  <si>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</si>
  <si>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</si>
  <si>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</si>
  <si>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</si>
  <si>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</si>
  <si>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</si>
  <si>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</si>
  <si>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</si>
  <si>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</si>
  <si>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</si>
  <si>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</si>
  <si>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</si>
  <si>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</si>
  <si>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</si>
  <si>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</si>
  <si>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</si>
  <si>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</si>
  <si>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</si>
  <si>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</si>
  <si>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</si>
  <si>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</si>
  <si>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</si>
  <si>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</si>
  <si>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</si>
  <si>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</si>
  <si>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</si>
  <si>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</si>
  <si>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</si>
  <si>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</si>
  <si>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</si>
  <si>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</si>
  <si>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</si>
  <si>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</si>
  <si>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</si>
  <si>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</si>
  <si>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</si>
  <si>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</si>
  <si>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</si>
  <si>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</si>
  <si>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</si>
  <si>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</si>
  <si>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</si>
  <si>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</si>
  <si>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</si>
  <si>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</si>
  <si>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</si>
  <si>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</si>
  <si>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</si>
  <si>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</si>
  <si>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</si>
  <si>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</si>
  <si>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</si>
  <si>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</si>
  <si>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</si>
  <si>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</si>
  <si>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</si>
  <si>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</si>
  <si>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</si>
  <si>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</si>
  <si>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</si>
  <si>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</si>
  <si>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</si>
  <si>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</si>
  <si>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</si>
  <si>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</si>
  <si>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</si>
  <si>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</si>
  <si>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</si>
  <si>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</si>
  <si>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</si>
  <si>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</si>
  <si>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</si>
  <si>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</si>
  <si>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</si>
  <si>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</si>
  <si>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</si>
  <si>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</si>
  <si>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</si>
  <si>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</si>
  <si>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</si>
  <si>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</si>
  <si>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</si>
  <si>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</si>
  <si>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</si>
  <si>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</si>
  <si>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</si>
  <si>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</si>
  <si>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</si>
  <si>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</si>
  <si>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</si>
  <si>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</si>
  <si>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</si>
  <si>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</si>
  <si>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</si>
  <si>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</si>
  <si>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</si>
  <si>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</si>
  <si>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</si>
  <si>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</si>
  <si>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</si>
  <si>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</si>
  <si>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</si>
  <si>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</si>
  <si>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</si>
  <si>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</si>
  <si>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</si>
  <si>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</si>
  <si>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</si>
  <si>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</si>
  <si>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</si>
  <si>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</si>
  <si>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</si>
  <si>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</si>
  <si>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</si>
  <si>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</si>
  <si>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</si>
  <si>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</si>
  <si>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</si>
  <si>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</si>
  <si>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</si>
  <si>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</si>
  <si>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</si>
  <si>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</si>
  <si>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</si>
  <si>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</si>
  <si>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</si>
  <si>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</si>
  <si>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</si>
  <si>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</si>
  <si>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</si>
  <si>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</si>
  <si>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</si>
  <si>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</si>
  <si>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</si>
  <si>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</si>
  <si>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</si>
  <si>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</si>
  <si>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</si>
  <si>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</si>
  <si>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</si>
  <si>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</si>
  <si>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</si>
  <si>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</si>
  <si>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</si>
  <si>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</si>
  <si>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</si>
  <si>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</si>
  <si>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</si>
  <si>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</si>
  <si>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</si>
  <si>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</si>
  <si>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</si>
  <si>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</si>
  <si>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</si>
  <si>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</si>
  <si>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</si>
  <si>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</si>
  <si>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</si>
  <si>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</si>
  <si>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</si>
  <si>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</si>
  <si>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</si>
  <si>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</si>
  <si>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</si>
  <si>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</si>
  <si>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</si>
  <si>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</si>
  <si>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</si>
  <si>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</si>
  <si>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</si>
  <si>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</si>
  <si>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</si>
  <si>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</si>
  <si>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</si>
  <si>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</si>
  <si>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</si>
  <si>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</si>
  <si>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</si>
  <si>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</si>
  <si>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</si>
  <si>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</si>
  <si>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</si>
  <si>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</si>
  <si>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</si>
  <si>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</si>
  <si>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</si>
  <si>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</si>
  <si>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</si>
  <si>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</si>
  <si>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</si>
  <si>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</si>
  <si>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</si>
  <si>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</si>
  <si>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</si>
  <si>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</si>
  <si>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</si>
  <si>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</si>
  <si>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</si>
  <si>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</si>
  <si>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</si>
  <si>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</si>
  <si>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</si>
  <si>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</si>
  <si>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</si>
  <si>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</si>
  <si>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</si>
  <si>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</si>
  <si>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</si>
  <si>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</si>
  <si>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</si>
  <si>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</si>
  <si>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</si>
  <si>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</si>
  <si>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</si>
  <si>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</si>
  <si>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</si>
  <si>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</si>
  <si>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</si>
  <si>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</si>
  <si>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</si>
  <si>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</si>
  <si>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</si>
  <si>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</si>
  <si>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</si>
  <si>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</si>
  <si>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</si>
  <si>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</si>
  <si>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</si>
  <si>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</si>
  <si>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</si>
  <si>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</si>
  <si>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</si>
  <si>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</si>
  <si>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</si>
  <si>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</si>
  <si>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</si>
  <si>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</si>
  <si>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</si>
  <si>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</si>
  <si>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</si>
  <si>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</si>
  <si>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</si>
  <si>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</si>
  <si>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</si>
  <si>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</si>
  <si>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</si>
  <si>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</si>
  <si>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</si>
  <si>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</si>
  <si>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</si>
  <si>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</si>
  <si>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</si>
  <si>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</si>
  <si>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</si>
  <si>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</si>
  <si>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</si>
  <si>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</si>
  <si>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</si>
  <si>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</si>
  <si>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</si>
  <si>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</si>
  <si>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</si>
  <si>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</si>
  <si>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</si>
  <si>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</si>
  <si>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</si>
  <si>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</si>
  <si>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</si>
  <si>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</si>
  <si>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</si>
  <si>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</si>
  <si>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</si>
  <si>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</si>
  <si>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</si>
  <si>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</si>
  <si>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</si>
  <si>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</si>
  <si>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</si>
  <si>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</si>
  <si>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</si>
  <si>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</si>
  <si>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</si>
  <si>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</si>
  <si>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</si>
  <si>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</si>
  <si>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</si>
  <si>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</si>
  <si>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</si>
  <si>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</si>
  <si>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</si>
  <si>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</si>
  <si>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</si>
  <si>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</si>
  <si>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</si>
  <si>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</si>
  <si>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</si>
  <si>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</si>
  <si>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</si>
  <si>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</si>
  <si>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</si>
  <si>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</si>
  <si>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</si>
  <si>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</si>
  <si>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</si>
  <si>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</si>
  <si>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</si>
  <si>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</si>
  <si>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</si>
  <si>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</si>
  <si>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</si>
  <si>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</si>
  <si>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</si>
  <si>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</si>
  <si>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</si>
  <si>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</si>
  <si>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</si>
  <si>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</si>
  <si>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</si>
  <si>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</si>
  <si>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</si>
  <si>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</si>
  <si>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</si>
  <si>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</si>
  <si>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</si>
  <si>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</si>
  <si>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</si>
  <si>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</si>
  <si>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</si>
  <si>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</si>
  <si>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</si>
  <si>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</si>
  <si>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</si>
  <si>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</si>
  <si>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</si>
  <si>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</si>
  <si>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</si>
  <si>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</si>
  <si>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</si>
  <si>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</si>
  <si>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</si>
  <si>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</si>
  <si>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</si>
  <si>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</si>
  <si>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</si>
  <si>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</si>
  <si>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</si>
  <si>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</si>
  <si>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</si>
  <si>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</si>
  <si>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</si>
  <si>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</si>
  <si>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</si>
  <si>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</si>
  <si>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</si>
  <si>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</si>
  <si>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</si>
  <si>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</si>
  <si>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</si>
  <si>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</si>
  <si>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</si>
  <si>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</si>
  <si>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</si>
  <si>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</si>
  <si>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</si>
  <si>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</si>
  <si>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</si>
  <si>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</si>
  <si>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</si>
  <si>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</si>
  <si>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</si>
  <si>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</si>
  <si>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</si>
  <si>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</si>
  <si>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</si>
  <si>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</si>
  <si>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</si>
  <si>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</si>
  <si>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</si>
  <si>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</si>
  <si>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</si>
  <si>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</si>
  <si>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</si>
  <si>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</si>
  <si>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</si>
  <si>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</si>
  <si>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</si>
  <si>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</si>
  <si>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</si>
  <si>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</si>
  <si>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</si>
  <si>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</si>
  <si>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</si>
  <si>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</si>
  <si>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</si>
  <si>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</si>
  <si>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</si>
  <si>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</si>
  <si>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</si>
  <si>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</si>
  <si>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</si>
  <si>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</si>
  <si>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</si>
  <si>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</si>
  <si>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</si>
  <si>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</si>
  <si>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</si>
  <si>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</si>
  <si>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</si>
  <si>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</si>
  <si>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</si>
  <si>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</si>
  <si>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</si>
  <si>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</si>
  <si>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</si>
  <si>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</si>
  <si>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</si>
  <si>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</si>
  <si>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</si>
  <si>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</si>
  <si>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</si>
  <si>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</si>
  <si>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</si>
  <si>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</si>
  <si>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</si>
  <si>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</si>
  <si>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</si>
  <si>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</si>
  <si>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</si>
  <si>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</si>
  <si>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</si>
  <si>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</si>
  <si>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</si>
  <si>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</si>
  <si>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</si>
  <si>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</si>
  <si>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</si>
  <si>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</si>
  <si>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</si>
  <si>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</si>
  <si>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</si>
  <si>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</si>
  <si>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</si>
  <si>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</si>
  <si>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</si>
  <si>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</si>
  <si>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</si>
  <si>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</si>
  <si>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</si>
  <si>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</si>
  <si>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</si>
  <si>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</si>
  <si>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</si>
  <si>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</si>
  <si>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</si>
  <si>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</si>
  <si>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</si>
  <si>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</si>
  <si>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</si>
  <si>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</si>
  <si>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</si>
  <si>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</si>
  <si>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</si>
  <si>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</si>
  <si>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</si>
  <si>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</si>
  <si>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</si>
  <si>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</si>
  <si>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</si>
  <si>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</si>
  <si>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</si>
  <si>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</si>
  <si>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</si>
  <si>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</si>
  <si>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</si>
  <si>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</si>
  <si>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</si>
  <si>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</si>
  <si>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</si>
  <si>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</si>
  <si>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</si>
  <si>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</si>
  <si>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</si>
  <si>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</si>
  <si>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</si>
  <si>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</si>
  <si>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</si>
  <si>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</si>
  <si>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</si>
  <si>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</si>
  <si>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</si>
  <si>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</si>
  <si>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</si>
  <si>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</si>
  <si>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</si>
  <si>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</si>
  <si>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</si>
  <si>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</si>
  <si>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</si>
  <si>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</si>
  <si>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</si>
  <si>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</si>
  <si>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</si>
  <si>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</si>
  <si>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</si>
  <si>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</si>
  <si>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</si>
  <si>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</si>
  <si>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</si>
  <si>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</si>
  <si>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</si>
  <si>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</si>
  <si>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</si>
  <si>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</si>
  <si>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</si>
  <si>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</si>
  <si>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</si>
  <si>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</si>
  <si>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</si>
  <si>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</si>
  <si>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</si>
  <si>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</si>
  <si>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</si>
  <si>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</si>
  <si>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</si>
  <si>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</si>
  <si>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</si>
  <si>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</si>
  <si>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</si>
  <si>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</si>
  <si>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</si>
  <si>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</si>
  <si>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</si>
  <si>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</si>
  <si>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</si>
  <si>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</si>
  <si>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</si>
  <si>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</si>
  <si>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</si>
  <si>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</si>
  <si>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</si>
  <si>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</si>
  <si>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</si>
  <si>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</si>
  <si>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</si>
  <si>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</si>
  <si>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</si>
  <si>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</si>
  <si>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</si>
  <si>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</si>
  <si>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</si>
  <si>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</si>
  <si>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</si>
  <si>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</si>
  <si>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</si>
  <si>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</si>
  <si>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</si>
  <si>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</si>
  <si>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</si>
  <si>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</si>
  <si>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</si>
  <si>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</si>
  <si>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</si>
  <si>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</si>
  <si>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</si>
  <si>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</si>
  <si>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</si>
  <si>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</si>
  <si>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</si>
  <si>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</si>
  <si>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</si>
  <si>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</si>
  <si>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</si>
  <si>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</si>
  <si>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</si>
  <si>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</si>
  <si>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</si>
  <si>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</si>
  <si>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</si>
  <si>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</si>
  <si>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</si>
  <si>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</si>
  <si>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</si>
  <si>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</si>
  <si>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</si>
  <si>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</si>
  <si>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</si>
  <si>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</si>
  <si>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</si>
  <si>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</si>
  <si>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</si>
  <si>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</si>
  <si>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</si>
  <si>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</si>
  <si>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</si>
  <si>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</si>
  <si>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</si>
  <si>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</si>
  <si>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</si>
  <si>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</si>
  <si>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</si>
  <si>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</si>
  <si>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</si>
  <si>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</si>
  <si>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</si>
  <si>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</si>
  <si>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</si>
  <si>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</si>
  <si>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</si>
  <si>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</si>
  <si>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</si>
  <si>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</si>
  <si>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</si>
  <si>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</si>
  <si>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</si>
  <si>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</si>
  <si>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</si>
  <si>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</si>
  <si>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</si>
  <si>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</si>
  <si>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</si>
  <si>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</si>
  <si>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</si>
  <si>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</si>
  <si>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</si>
  <si>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</si>
  <si>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</si>
  <si>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</si>
  <si>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</si>
  <si>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</si>
  <si>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</si>
  <si>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</si>
  <si>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</si>
  <si>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</si>
  <si>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</si>
  <si>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</si>
  <si>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</si>
  <si>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</si>
  <si>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</si>
  <si>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</si>
  <si>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</si>
  <si>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</si>
  <si>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</si>
  <si>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</si>
  <si>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</si>
  <si>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</si>
  <si>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</si>
  <si>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</si>
  <si>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</si>
  <si>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</si>
  <si>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</si>
  <si>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</si>
  <si>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</si>
  <si>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</si>
  <si>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</si>
  <si>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</si>
  <si>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</si>
  <si>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</si>
  <si>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</si>
  <si>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</si>
  <si>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</si>
  <si>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</si>
  <si>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</si>
  <si>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</si>
  <si>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</si>
  <si>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</si>
  <si>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</si>
  <si>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</si>
  <si>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</si>
  <si>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</si>
  <si>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</si>
  <si>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</si>
  <si>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</si>
  <si>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</si>
  <si>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</si>
  <si>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</si>
  <si>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</si>
  <si>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</si>
  <si>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</si>
  <si>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</si>
  <si>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</si>
  <si>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</si>
  <si>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</si>
  <si>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</si>
  <si>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</si>
  <si>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</si>
  <si>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</si>
  <si>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</si>
  <si>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</si>
  <si>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</si>
  <si>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</si>
  <si>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</si>
  <si>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</si>
  <si>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</si>
  <si>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</si>
  <si>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</si>
  <si>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</si>
  <si>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</si>
  <si>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</si>
  <si>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</si>
  <si>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</si>
  <si>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</si>
  <si>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</si>
  <si>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</si>
  <si>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</si>
  <si>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</si>
  <si>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</si>
  <si>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</si>
  <si>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</si>
  <si>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</si>
  <si>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</si>
  <si>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</si>
  <si>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</si>
  <si>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</si>
  <si>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</si>
  <si>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</si>
  <si>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</si>
  <si>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</si>
  <si>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</si>
  <si>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</si>
  <si>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</si>
  <si>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</si>
  <si>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</si>
  <si>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</si>
  <si>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</si>
  <si>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</si>
  <si>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</si>
  <si>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</si>
  <si>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</si>
  <si>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</si>
  <si>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</si>
  <si>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</si>
  <si>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</si>
  <si>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</si>
  <si>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</si>
  <si>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</si>
  <si>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</si>
  <si>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</si>
  <si>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</si>
  <si>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</si>
  <si>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</si>
  <si>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</si>
  <si>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</si>
  <si>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</si>
  <si>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</si>
  <si>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</si>
  <si>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</si>
  <si>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</si>
  <si>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</si>
  <si>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</si>
  <si>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</si>
  <si>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</si>
  <si>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</si>
  <si>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</si>
  <si>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</si>
  <si>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</si>
  <si>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</si>
  <si>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</si>
  <si>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</si>
  <si>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</si>
  <si>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</si>
  <si>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</si>
  <si>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</si>
  <si>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</si>
  <si>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</si>
  <si>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</si>
  <si>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</si>
  <si>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</si>
  <si>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</si>
  <si>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</si>
  <si>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</si>
  <si>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</si>
  <si>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</si>
  <si>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</si>
  <si>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</si>
  <si>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</si>
  <si>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</si>
  <si>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</si>
  <si>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</si>
  <si>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</si>
  <si>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</si>
  <si>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</si>
  <si>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</si>
  <si>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</si>
  <si>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</si>
  <si>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</si>
  <si>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</si>
  <si>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</si>
  <si>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</si>
  <si>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</si>
  <si>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</si>
  <si>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</si>
  <si>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</si>
  <si>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</si>
  <si>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</si>
  <si>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</si>
  <si>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</si>
  <si>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</si>
  <si>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</si>
  <si>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</si>
  <si>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</si>
  <si>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</si>
  <si>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</si>
  <si>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</si>
  <si>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</si>
  <si>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</si>
  <si>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</si>
  <si>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</si>
  <si>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</si>
  <si>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</si>
  <si>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</si>
  <si>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</si>
  <si>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</si>
  <si>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</si>
  <si>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</si>
  <si>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</si>
  <si>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</si>
  <si>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</si>
  <si>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</si>
  <si>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</si>
  <si>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</si>
  <si>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</si>
  <si>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</si>
  <si>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</si>
  <si>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</si>
  <si>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</si>
  <si>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</si>
  <si>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</si>
  <si>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</si>
  <si>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</si>
  <si>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</si>
  <si>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</si>
  <si>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</si>
  <si>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</si>
  <si>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</si>
  <si>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</si>
  <si>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</si>
  <si>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</si>
  <si>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</si>
  <si>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</si>
  <si>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</si>
  <si>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</si>
  <si>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</si>
  <si>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</si>
  <si>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</si>
  <si>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</si>
  <si>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</si>
  <si>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</si>
  <si>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</si>
  <si>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</si>
  <si>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</si>
  <si>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</si>
  <si>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</si>
  <si>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</si>
  <si>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</si>
  <si>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</si>
  <si>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</si>
  <si>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</si>
  <si>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</si>
  <si>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</si>
  <si>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</si>
  <si>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</si>
  <si>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</si>
  <si>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</si>
  <si>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</si>
  <si>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</si>
  <si>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</si>
  <si>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</si>
  <si>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</si>
  <si>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</si>
  <si>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</si>
  <si>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</si>
  <si>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</si>
  <si>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</si>
  <si>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</si>
  <si>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</si>
  <si>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</si>
  <si>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</si>
  <si>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</si>
  <si>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</si>
  <si>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</si>
  <si>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</si>
  <si>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</si>
  <si>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</si>
  <si>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</si>
  <si>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</si>
  <si>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</si>
  <si>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</si>
  <si>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</si>
  <si>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</si>
  <si>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</si>
  <si>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</si>
  <si>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</si>
  <si>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</si>
  <si>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</si>
  <si>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</si>
  <si>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</si>
  <si>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</si>
  <si>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</si>
  <si>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</si>
  <si>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</si>
  <si>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</si>
  <si>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</si>
  <si>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</si>
  <si>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</si>
  <si>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</si>
  <si>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</si>
  <si>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</si>
  <si>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</si>
  <si>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</si>
  <si>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</si>
  <si>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</si>
  <si>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</si>
  <si>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</si>
  <si>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</si>
  <si>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</si>
  <si>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</si>
  <si>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</si>
  <si>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</si>
  <si>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</si>
  <si>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</si>
  <si>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</si>
  <si>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</si>
  <si>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</si>
  <si>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</si>
  <si>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</si>
  <si>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</si>
  <si>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</si>
  <si>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</si>
  <si>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</si>
  <si>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</si>
  <si>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</si>
  <si>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</si>
  <si>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</si>
  <si>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</si>
  <si>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</si>
  <si>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</si>
  <si>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</si>
  <si>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</si>
  <si>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</si>
  <si>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</si>
  <si>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</si>
  <si>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</si>
  <si>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</si>
  <si>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</si>
  <si>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</si>
  <si>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</si>
  <si>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</si>
  <si>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</si>
  <si>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</si>
  <si>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</si>
  <si>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</si>
  <si>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</si>
  <si>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</si>
  <si>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</si>
  <si>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</si>
  <si>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</si>
  <si>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</si>
  <si>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</si>
  <si>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</si>
  <si>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</si>
  <si>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</si>
  <si>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</si>
  <si>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</si>
  <si>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</si>
  <si>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</si>
  <si>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</si>
  <si>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</si>
  <si>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</si>
  <si>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</si>
  <si>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</si>
  <si>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</si>
  <si>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</si>
  <si>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</si>
  <si>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</si>
  <si>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</si>
  <si>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</si>
  <si>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</si>
  <si>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</si>
  <si>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</si>
  <si>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</si>
  <si>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</si>
  <si>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</si>
  <si>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</si>
  <si>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</si>
  <si>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</si>
  <si>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</si>
  <si>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</si>
  <si>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</si>
  <si>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</si>
  <si>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</si>
  <si>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</si>
  <si>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</si>
  <si>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</si>
  <si>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</si>
  <si>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</si>
  <si>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</si>
  <si>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</si>
  <si>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</si>
  <si>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</si>
  <si>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</si>
  <si>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</si>
  <si>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</si>
  <si>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</si>
  <si>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</si>
  <si>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</si>
  <si>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</si>
  <si>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</si>
  <si>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</si>
  <si>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</si>
  <si>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</si>
  <si>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</si>
  <si>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</si>
  <si>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</si>
  <si>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</si>
  <si>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</si>
  <si>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</si>
  <si>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</si>
  <si>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</si>
  <si>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</si>
  <si>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</si>
  <si>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</si>
  <si>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</si>
  <si>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</si>
  <si>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</si>
  <si>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</si>
  <si>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</si>
  <si>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</si>
  <si>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</si>
  <si>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</si>
  <si>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</si>
  <si>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</si>
  <si>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</si>
  <si>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</si>
  <si>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</si>
  <si>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</si>
  <si>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</si>
  <si>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</si>
  <si>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</si>
  <si>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</si>
  <si>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</si>
  <si>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</si>
  <si>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</si>
  <si>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</si>
  <si>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</si>
  <si>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</si>
  <si>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</si>
  <si>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</si>
  <si>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</si>
  <si>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</si>
  <si>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</si>
  <si>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</si>
  <si>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</si>
  <si>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</si>
  <si>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</si>
  <si>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</si>
  <si>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</si>
  <si>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</si>
  <si>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</si>
  <si>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</si>
  <si>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</si>
  <si>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</si>
  <si>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</si>
  <si>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</si>
  <si>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</si>
  <si>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</si>
  <si>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</si>
  <si>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</si>
  <si>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</si>
  <si>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</si>
  <si>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</si>
  <si>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</si>
  <si>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</si>
  <si>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</si>
  <si>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</si>
  <si>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</si>
  <si>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</si>
  <si>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</si>
  <si>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</si>
  <si>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</si>
  <si>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</si>
  <si>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</si>
  <si>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</si>
  <si>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</si>
  <si>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</si>
  <si>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</si>
  <si>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</si>
  <si>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</si>
  <si>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</si>
  <si>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</si>
  <si>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</si>
  <si>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</si>
  <si>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</si>
  <si>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</si>
  <si>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</si>
  <si>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</si>
  <si>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</si>
  <si>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</si>
  <si>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</si>
  <si>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</si>
  <si>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</si>
  <si>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</si>
  <si>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</si>
  <si>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</si>
  <si>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</si>
  <si>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</si>
  <si>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</si>
  <si>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</si>
  <si>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</si>
  <si>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</si>
  <si>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</si>
  <si>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</si>
  <si>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</si>
  <si>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</si>
  <si>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</si>
  <si>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</si>
  <si>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</si>
  <si>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</si>
  <si>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</si>
  <si>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</si>
  <si>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</si>
  <si>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</si>
  <si>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</si>
  <si>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</si>
  <si>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</si>
  <si>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</si>
  <si>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</si>
  <si>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</si>
  <si>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</si>
  <si>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</si>
  <si>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</si>
  <si>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</si>
  <si>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</si>
  <si>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</si>
  <si>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</si>
  <si>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</si>
  <si>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</si>
  <si>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</si>
  <si>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</si>
  <si>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</si>
  <si>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</si>
  <si>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</si>
  <si>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</si>
  <si>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</si>
  <si>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</si>
  <si>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</si>
  <si>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</si>
  <si>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</si>
  <si>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</si>
  <si>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</si>
  <si>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</si>
  <si>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</si>
  <si>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</si>
  <si>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</si>
  <si>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</si>
  <si>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</si>
  <si>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</si>
  <si>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</si>
  <si>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</si>
  <si>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</si>
  <si>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</si>
  <si>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</si>
  <si>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</si>
  <si>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</si>
  <si>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</si>
  <si>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</si>
  <si>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</si>
  <si>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</si>
  <si>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</si>
  <si>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</si>
  <si>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</si>
  <si>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</si>
  <si>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</si>
  <si>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</si>
  <si>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</si>
  <si>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</si>
  <si>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</si>
  <si>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</si>
  <si>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</si>
  <si>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</si>
  <si>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</si>
  <si>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</si>
  <si>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</si>
  <si>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</si>
  <si>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</si>
  <si>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</si>
  <si>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</si>
  <si>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</si>
  <si>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</si>
  <si>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</si>
  <si>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</si>
  <si>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</si>
  <si>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</si>
  <si>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</si>
  <si>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</si>
  <si>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</si>
  <si>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</si>
  <si>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</si>
  <si>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</si>
  <si>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</si>
  <si>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</si>
  <si>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</si>
  <si>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</si>
  <si>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</si>
  <si>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</si>
  <si>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</si>
  <si>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</si>
  <si>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</si>
  <si>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</si>
  <si>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</si>
  <si>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</si>
  <si>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</si>
  <si>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</si>
  <si>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</si>
  <si>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</si>
  <si>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</si>
  <si>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</si>
  <si>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</si>
  <si>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</si>
  <si>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</si>
  <si>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</si>
  <si>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</si>
  <si>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</si>
  <si>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</si>
  <si>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</si>
  <si>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</si>
  <si>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</si>
  <si>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</si>
  <si>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</si>
  <si>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</si>
  <si>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</si>
  <si>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</si>
  <si>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</si>
  <si>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</si>
  <si>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</si>
  <si>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</si>
  <si>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</si>
  <si>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</si>
  <si>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</si>
  <si>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</si>
  <si>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</si>
  <si>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</si>
  <si>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</si>
  <si>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</si>
  <si>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</si>
  <si>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</si>
  <si>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</si>
  <si>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</si>
  <si>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</si>
  <si>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</si>
  <si>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</si>
  <si>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</si>
  <si>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</si>
  <si>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</si>
  <si>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</si>
  <si>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</si>
  <si>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</si>
  <si>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</si>
  <si>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</si>
  <si>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</si>
  <si>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</si>
  <si>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</si>
  <si>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</si>
  <si>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</si>
  <si>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</si>
  <si>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</si>
  <si>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</si>
  <si>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</si>
  <si>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</si>
  <si>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</si>
  <si>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</si>
  <si>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</si>
  <si>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</si>
  <si>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</si>
  <si>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</si>
  <si>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</si>
  <si>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</si>
  <si>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</si>
  <si>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</si>
  <si>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</si>
  <si>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</si>
  <si>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</si>
  <si>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</si>
  <si>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</si>
  <si>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</si>
  <si>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</si>
  <si>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</si>
  <si>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</si>
  <si>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</si>
  <si>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</si>
  <si>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</si>
  <si>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</si>
  <si>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</si>
  <si>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</si>
  <si>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</si>
  <si>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</si>
  <si>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</si>
  <si>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</si>
  <si>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</si>
  <si>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</si>
  <si>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</si>
  <si>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</si>
  <si>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</si>
  <si>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</si>
  <si>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</si>
  <si>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</si>
  <si>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</si>
  <si>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</si>
  <si>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</si>
  <si>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</si>
  <si>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</si>
  <si>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</si>
  <si>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</si>
  <si>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</si>
  <si>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</si>
  <si>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</si>
  <si>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</si>
  <si>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</si>
  <si>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</si>
  <si>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</si>
  <si>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</si>
  <si>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</si>
  <si>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</si>
  <si>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</si>
  <si>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</si>
  <si>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</si>
  <si>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</si>
  <si>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</si>
  <si>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</si>
  <si>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</si>
  <si>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</si>
  <si>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</si>
  <si>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</si>
  <si>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</si>
  <si>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</si>
  <si>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</si>
  <si>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</si>
  <si>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</si>
  <si>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</si>
  <si>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</si>
  <si>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</si>
  <si>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</si>
  <si>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</si>
  <si>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</si>
  <si>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</si>
  <si>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</si>
  <si>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</si>
  <si>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</si>
  <si>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</si>
  <si>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</si>
  <si>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</si>
  <si>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</si>
  <si>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</si>
  <si>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</si>
  <si>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</si>
  <si>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</si>
  <si>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</si>
  <si>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</si>
  <si>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</si>
  <si>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</si>
  <si>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</si>
  <si>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</si>
  <si>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</si>
  <si>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</si>
  <si>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</si>
  <si>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</si>
  <si>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</si>
  <si>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</si>
  <si>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</si>
  <si>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</si>
  <si>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</si>
  <si>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</si>
  <si>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</si>
  <si>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</si>
  <si>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</si>
  <si>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</si>
  <si>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</si>
  <si>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</si>
  <si>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</si>
  <si>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</si>
  <si>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</si>
  <si>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</si>
  <si>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</si>
  <si>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</si>
  <si>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</si>
  <si>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</si>
  <si>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</si>
  <si>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</si>
  <si>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</si>
  <si>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</si>
  <si>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</si>
  <si>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</si>
  <si>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</si>
  <si>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</si>
  <si>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</si>
  <si>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</si>
  <si>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</si>
  <si>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</si>
  <si>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</si>
  <si>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</si>
  <si>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</si>
  <si>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</si>
  <si>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</si>
  <si>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</si>
  <si>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</si>
  <si>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</si>
  <si>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</si>
  <si>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</si>
  <si>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</si>
  <si>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</si>
  <si>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</si>
  <si>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</si>
  <si>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</si>
  <si>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</si>
  <si>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</si>
  <si>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</si>
  <si>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</si>
  <si>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</si>
  <si>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</si>
  <si>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</si>
  <si>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</si>
  <si>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</si>
  <si>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</si>
  <si>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</si>
  <si>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</si>
  <si>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</si>
  <si>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</si>
  <si>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</si>
  <si>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</si>
  <si>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</si>
  <si>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</si>
  <si>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</si>
  <si>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</si>
  <si>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</si>
  <si>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</si>
  <si>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</si>
  <si>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</si>
  <si>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</si>
  <si>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</si>
  <si>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</si>
  <si>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</si>
  <si>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</si>
  <si>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</si>
  <si>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</si>
  <si>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</si>
  <si>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</si>
  <si>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</si>
  <si>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</si>
  <si>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</si>
  <si>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</si>
  <si>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</si>
  <si>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</si>
  <si>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</si>
  <si>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</si>
  <si>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</si>
  <si>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</si>
  <si>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</si>
  <si>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</si>
  <si>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</si>
  <si>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</si>
  <si>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</si>
  <si>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</si>
  <si>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</si>
  <si>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</si>
  <si>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</si>
  <si>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</si>
  <si>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</si>
  <si>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</si>
  <si>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</si>
  <si>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</si>
  <si>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</si>
  <si>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</si>
  <si>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</si>
  <si>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</si>
  <si>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</si>
  <si>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</si>
  <si>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</si>
  <si>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</si>
  <si>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</si>
  <si>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</si>
  <si>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</si>
  <si>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</si>
  <si>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</si>
  <si>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</si>
  <si>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</si>
  <si>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</si>
  <si>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</si>
  <si>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</si>
  <si>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</si>
  <si>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</si>
  <si>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</si>
  <si>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</si>
  <si>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</si>
  <si>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</si>
  <si>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</si>
  <si>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</si>
  <si>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</si>
  <si>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</si>
  <si>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</si>
  <si>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</si>
  <si>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</si>
  <si>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</si>
  <si>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</si>
  <si>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</si>
  <si>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</si>
  <si>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</si>
  <si>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</si>
  <si>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</si>
  <si>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</si>
  <si>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</si>
  <si>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</si>
  <si>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</si>
  <si>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</si>
  <si>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</si>
  <si>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</si>
  <si>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</si>
  <si>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</si>
  <si>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</si>
  <si>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</si>
  <si>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</si>
  <si>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</si>
  <si>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</si>
  <si>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</si>
  <si>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</si>
  <si>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</si>
  <si>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</si>
  <si>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</si>
  <si>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</si>
  <si>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</si>
  <si>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</si>
  <si>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</si>
  <si>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</si>
  <si>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</si>
  <si>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</si>
  <si>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</si>
  <si>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</si>
  <si>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</si>
  <si>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</si>
  <si>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</si>
  <si>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</si>
  <si>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</si>
  <si>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</si>
  <si>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</si>
  <si>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</si>
  <si>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</si>
  <si>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</si>
  <si>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</si>
  <si>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</si>
  <si>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</si>
  <si>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</si>
  <si>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</si>
  <si>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</si>
  <si>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</si>
  <si>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</si>
  <si>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</si>
  <si>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</si>
  <si>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</si>
  <si>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</si>
  <si>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</si>
  <si>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</si>
  <si>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</si>
  <si>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</si>
  <si>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</si>
  <si>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</si>
  <si>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</si>
  <si>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</si>
  <si>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</si>
  <si>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</si>
  <si>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</si>
  <si>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</si>
  <si>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</si>
  <si>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</si>
  <si>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</si>
  <si>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</si>
  <si>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</si>
  <si>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</si>
  <si>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</si>
  <si>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</si>
  <si>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</si>
  <si>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</si>
  <si>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</si>
  <si>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</si>
  <si>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</si>
  <si>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</si>
  <si>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</si>
  <si>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</si>
  <si>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</si>
  <si>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</si>
  <si>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</si>
  <si>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</si>
  <si>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</si>
  <si>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</si>
  <si>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</si>
  <si>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</si>
  <si>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</si>
  <si>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</si>
  <si>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</si>
  <si>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</si>
  <si>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</si>
  <si>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</si>
  <si>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</si>
  <si>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</si>
  <si>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</si>
  <si>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</si>
  <si>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</si>
  <si>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</si>
  <si>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</si>
  <si>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</si>
  <si>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</si>
  <si>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</si>
  <si>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</si>
  <si>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</si>
  <si>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</si>
  <si>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</si>
  <si>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</si>
  <si>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</si>
  <si>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</si>
  <si>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</si>
  <si>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</si>
  <si>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</si>
  <si>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</si>
  <si>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</si>
  <si>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</si>
  <si>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</si>
  <si>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</si>
  <si>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</si>
  <si>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</si>
  <si>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</si>
  <si>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</si>
  <si>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</si>
  <si>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</si>
  <si>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</si>
  <si>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</si>
  <si>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</si>
  <si>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</si>
  <si>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</si>
  <si>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</si>
  <si>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</si>
  <si>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</si>
  <si>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</si>
  <si>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</si>
  <si>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</si>
  <si>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</si>
  <si>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</si>
  <si>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</si>
  <si>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</si>
  <si>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</si>
  <si>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</si>
  <si>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</si>
  <si>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</si>
  <si>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</si>
  <si>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</si>
  <si>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</si>
  <si>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</si>
  <si>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</si>
  <si>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</si>
  <si>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</si>
  <si>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</si>
  <si>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</si>
  <si>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</si>
  <si>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</si>
  <si>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</si>
  <si>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</si>
  <si>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</si>
  <si>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</si>
  <si>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</si>
  <si>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</si>
  <si>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</si>
  <si>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</si>
  <si>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</si>
  <si>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</si>
  <si>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</si>
  <si>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</si>
  <si>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</si>
  <si>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</si>
  <si>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</si>
  <si>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</si>
  <si>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</si>
  <si>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</si>
  <si>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</si>
  <si>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</si>
  <si>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</si>
  <si>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</si>
  <si>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</si>
  <si>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</si>
  <si>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</si>
  <si>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</si>
  <si>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</si>
  <si>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</si>
  <si>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</si>
  <si>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</si>
  <si>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</si>
  <si>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</si>
  <si>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</si>
  <si>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</si>
  <si>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</si>
  <si>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</si>
  <si>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</si>
  <si>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</si>
  <si>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</si>
  <si>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</si>
  <si>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</si>
  <si>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</si>
  <si>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</si>
  <si>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</si>
  <si>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</si>
  <si>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</si>
  <si>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</si>
  <si>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</si>
  <si>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</si>
  <si>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</si>
  <si>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</si>
  <si>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</si>
  <si>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</si>
  <si>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</si>
  <si>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</si>
  <si>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</si>
  <si>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</si>
  <si>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</si>
  <si>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</si>
  <si>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</si>
  <si>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</si>
  <si>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</si>
  <si>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</si>
  <si>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</si>
  <si>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</si>
  <si>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</si>
  <si>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</si>
  <si>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</si>
  <si>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</si>
  <si>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</si>
  <si>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</si>
  <si>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</si>
  <si>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</si>
  <si>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</si>
  <si>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</si>
  <si>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</si>
  <si>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</si>
  <si>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</si>
  <si>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</si>
  <si>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</si>
  <si>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</si>
  <si>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</si>
  <si>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</si>
  <si>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</si>
  <si>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</si>
  <si>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</si>
  <si>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</si>
  <si>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</si>
  <si>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</si>
  <si>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</si>
  <si>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</si>
  <si>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</si>
  <si>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</si>
  <si>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</si>
  <si>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</si>
  <si>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</si>
  <si>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</si>
  <si>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</si>
  <si>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</si>
  <si>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</si>
  <si>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</si>
  <si>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</si>
  <si>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</si>
  <si>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</si>
  <si>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</si>
  <si>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</si>
  <si>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</si>
  <si>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</si>
  <si>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</si>
  <si>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</si>
  <si>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</si>
  <si>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</si>
  <si>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</si>
  <si>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</si>
  <si>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</si>
  <si>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</si>
  <si>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</si>
  <si>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</si>
  <si>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</si>
  <si>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</si>
  <si>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</si>
  <si>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</si>
  <si>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</si>
  <si>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</si>
  <si>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</si>
  <si>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</si>
  <si>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</si>
  <si>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</si>
  <si>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</si>
  <si>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</si>
  <si>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</si>
  <si>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</si>
  <si>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</si>
  <si>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</si>
  <si>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</si>
  <si>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</si>
  <si>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</si>
  <si>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</si>
  <si>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</si>
  <si>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</si>
  <si>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</si>
  <si>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</si>
  <si>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</si>
  <si>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</si>
  <si>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</si>
  <si>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</si>
  <si>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</si>
  <si>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</si>
  <si>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</si>
  <si>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</si>
  <si>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</si>
  <si>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</si>
  <si>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</si>
  <si>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</si>
  <si>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</si>
  <si>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</si>
  <si>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</si>
  <si>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</si>
  <si>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</si>
  <si>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</si>
  <si>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</si>
  <si>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</si>
  <si>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</si>
  <si>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</si>
  <si>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</si>
  <si>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</si>
  <si>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</si>
  <si>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</si>
  <si>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</si>
  <si>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</si>
  <si>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</si>
  <si>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</si>
  <si>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</si>
  <si>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</si>
  <si>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</si>
  <si>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</si>
  <si>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</si>
  <si>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</si>
  <si>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</si>
  <si>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</si>
  <si>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</si>
  <si>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</si>
  <si>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</si>
  <si>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</si>
  <si>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</si>
  <si>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</si>
  <si>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</si>
  <si>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</si>
  <si>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</si>
  <si>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</si>
  <si>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</si>
  <si>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</si>
  <si>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</si>
  <si>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</si>
  <si>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</si>
  <si>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</si>
  <si>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</si>
  <si>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</si>
  <si>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</si>
  <si>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</si>
  <si>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</si>
  <si>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</si>
  <si>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</si>
  <si>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</si>
  <si>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</si>
  <si>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</si>
  <si>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</si>
  <si>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</si>
  <si>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</si>
  <si>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</si>
  <si>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</si>
  <si>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</si>
  <si>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</si>
  <si>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</si>
  <si>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</si>
  <si>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</si>
  <si>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</si>
  <si>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</si>
  <si>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</si>
  <si>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</si>
  <si>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</si>
  <si>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</si>
  <si>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</si>
  <si>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</si>
  <si>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</si>
  <si>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</si>
  <si>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</si>
  <si>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</si>
  <si>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</si>
  <si>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</si>
  <si>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</si>
  <si>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</si>
  <si>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</si>
  <si>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</si>
  <si>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</si>
  <si>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</si>
  <si>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</si>
  <si>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</si>
  <si>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</si>
  <si>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</si>
  <si>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</si>
  <si>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</si>
  <si>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</si>
  <si>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</si>
  <si>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</si>
  <si>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</si>
  <si>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</si>
  <si>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</si>
  <si>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</si>
  <si>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</si>
  <si>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</si>
  <si>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</si>
  <si>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</si>
  <si>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</si>
  <si>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</si>
  <si>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</si>
  <si>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</si>
  <si>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</si>
  <si>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</si>
  <si>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</si>
  <si>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</si>
  <si>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</si>
  <si>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</si>
  <si>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</si>
  <si>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</si>
  <si>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</si>
  <si>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</si>
  <si>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</si>
  <si>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</si>
  <si>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</si>
  <si>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</si>
  <si>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</si>
  <si>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</si>
  <si>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</si>
  <si>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</si>
  <si>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</si>
  <si>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</si>
  <si>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</si>
  <si>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</si>
  <si>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</si>
  <si>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</si>
  <si>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</si>
  <si>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</si>
  <si>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</si>
  <si>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</si>
  <si>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</si>
  <si>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</si>
  <si>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</si>
  <si>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</si>
  <si>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</si>
  <si>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</si>
  <si>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</si>
  <si>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</si>
  <si>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</si>
  <si>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</si>
  <si>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</si>
  <si>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</si>
  <si>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</si>
  <si>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</si>
  <si>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</si>
  <si>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</si>
  <si>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</si>
  <si>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</si>
  <si>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</si>
  <si>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</si>
  <si>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</si>
  <si>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</si>
  <si>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</si>
  <si>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</si>
  <si>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</si>
  <si>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</si>
  <si>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</si>
  <si>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</si>
  <si>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</si>
  <si>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</si>
  <si>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</si>
  <si>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</si>
  <si>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</si>
  <si>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</si>
  <si>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</si>
  <si>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</si>
  <si>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</si>
  <si>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</si>
  <si>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</si>
  <si>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</si>
  <si>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</si>
  <si>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</si>
  <si>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</si>
  <si>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</si>
  <si>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</si>
  <si>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</si>
  <si>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</si>
  <si>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</si>
  <si>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</si>
  <si>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</si>
  <si>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</si>
  <si>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</si>
  <si>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</si>
  <si>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</si>
  <si>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</si>
  <si>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</si>
  <si>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</si>
  <si>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</si>
  <si>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</si>
  <si>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</si>
  <si>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</si>
  <si>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</si>
  <si>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</si>
  <si>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</si>
  <si>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</si>
  <si>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</si>
  <si>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</si>
  <si>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</si>
  <si>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</si>
  <si>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</si>
  <si>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</si>
  <si>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</si>
  <si>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</si>
  <si>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</si>
  <si>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</si>
  <si>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</si>
  <si>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</si>
  <si>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</si>
  <si>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</si>
  <si>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</si>
  <si>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</si>
  <si>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</si>
  <si>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</si>
  <si>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</si>
  <si>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</si>
  <si>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</si>
  <si>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</si>
  <si>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</si>
  <si>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</si>
  <si>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</si>
  <si>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</si>
  <si>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</si>
  <si>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</si>
  <si>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</si>
  <si>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</si>
  <si>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</si>
  <si>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</si>
  <si>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</si>
  <si>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</si>
  <si>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</si>
  <si>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</si>
  <si>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</si>
  <si>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</si>
  <si>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</si>
  <si>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</si>
  <si>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</si>
  <si>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</si>
  <si>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</si>
  <si>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</si>
  <si>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</si>
  <si>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</si>
  <si>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</si>
  <si>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</si>
  <si>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</si>
  <si>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</si>
  <si>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</si>
  <si>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</si>
  <si>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</si>
  <si>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</si>
  <si>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</si>
  <si>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</si>
  <si>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</si>
  <si>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</si>
  <si>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</si>
  <si>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</si>
  <si>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</si>
  <si>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</si>
  <si>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</si>
  <si>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</si>
  <si>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</si>
  <si>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</si>
  <si>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</si>
  <si>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</si>
  <si>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</si>
  <si>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</si>
  <si>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</si>
  <si>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</si>
  <si>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</si>
  <si>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</si>
  <si>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</si>
  <si>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</si>
  <si>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</si>
  <si>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</si>
  <si>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</si>
  <si>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</si>
  <si>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</si>
  <si>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</si>
  <si>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</si>
  <si>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</si>
  <si>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</si>
  <si>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</si>
  <si>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</si>
  <si>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</si>
  <si>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</si>
  <si>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</si>
  <si>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</si>
  <si>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</si>
  <si>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</si>
  <si>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</si>
  <si>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</si>
  <si>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</si>
  <si>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</si>
  <si>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</si>
  <si>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</si>
  <si>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</si>
  <si>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</si>
  <si>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</si>
  <si>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</si>
  <si>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</si>
  <si>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</si>
  <si>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</si>
  <si>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</si>
  <si>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</si>
  <si>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</si>
  <si>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</si>
  <si>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</si>
  <si>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</si>
  <si>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</si>
  <si>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</si>
  <si>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</si>
  <si>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</si>
  <si>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</si>
  <si>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</si>
  <si>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</si>
  <si>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</si>
  <si>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</si>
  <si>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</si>
  <si>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</si>
  <si>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</si>
  <si>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</si>
  <si>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</si>
  <si>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</si>
  <si>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</si>
  <si>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</si>
  <si>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</si>
  <si>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</si>
  <si>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</si>
  <si>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</si>
  <si>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</si>
  <si>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</si>
  <si>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</si>
  <si>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</si>
  <si>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</si>
  <si>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</si>
  <si>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</si>
  <si>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</si>
  <si>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</si>
  <si>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</si>
  <si>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</si>
  <si>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</si>
  <si>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</si>
  <si>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</si>
  <si>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</si>
  <si>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</si>
  <si>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</si>
  <si>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</si>
  <si>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</si>
  <si>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</si>
  <si>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</si>
  <si>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</si>
  <si>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</si>
  <si>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</si>
  <si>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</si>
  <si>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</si>
  <si>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</si>
  <si>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</si>
  <si>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</si>
  <si>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</si>
  <si>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</si>
  <si>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</si>
  <si>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</si>
  <si>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</si>
  <si>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</si>
  <si>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</si>
  <si>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</si>
  <si>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</si>
  <si>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</si>
  <si>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</si>
  <si>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</si>
  <si>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</si>
  <si>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</si>
  <si>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</si>
  <si>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</si>
  <si>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</si>
  <si>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</si>
  <si>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</si>
  <si>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</si>
  <si>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</si>
  <si>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</si>
  <si>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</si>
  <si>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</si>
  <si>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</si>
  <si>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</si>
  <si>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</si>
  <si>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</si>
  <si>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</si>
  <si>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</si>
  <si>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</si>
  <si>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</si>
  <si>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</si>
  <si>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</si>
  <si>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</si>
  <si>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</si>
  <si>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</si>
  <si>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</si>
  <si>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</si>
  <si>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</si>
  <si>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</si>
  <si>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</si>
  <si>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</si>
  <si>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</si>
  <si>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</si>
  <si>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</si>
  <si>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</si>
  <si>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</si>
  <si>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</si>
  <si>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</si>
  <si>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</si>
  <si>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</si>
  <si>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</si>
  <si>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</si>
  <si>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</si>
  <si>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</si>
  <si>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</si>
  <si>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</si>
  <si>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</si>
  <si>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</si>
  <si>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</si>
  <si>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</si>
  <si>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</si>
  <si>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</si>
  <si>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</si>
  <si>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</si>
  <si>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</si>
  <si>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</si>
  <si>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</si>
  <si>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</si>
  <si>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</si>
  <si>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</si>
  <si>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</si>
  <si>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</si>
  <si>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</si>
  <si>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</si>
  <si>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</si>
  <si>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</si>
  <si>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</si>
  <si>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</si>
  <si>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</si>
  <si>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</si>
  <si>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</si>
  <si>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</si>
  <si>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</si>
  <si>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</si>
  <si>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</si>
  <si>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</si>
  <si>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</si>
  <si>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</si>
  <si>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</si>
  <si>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</si>
  <si>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</si>
  <si>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</si>
  <si>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</si>
  <si>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</si>
  <si>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</si>
  <si>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</si>
  <si>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</si>
  <si>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</si>
  <si>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</si>
  <si>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</si>
  <si>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</si>
  <si>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</si>
  <si>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</si>
  <si>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</si>
  <si>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</si>
  <si>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</si>
  <si>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</si>
  <si>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</si>
  <si>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</si>
  <si>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</si>
  <si>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</si>
  <si>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</si>
  <si>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</si>
  <si>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</si>
  <si>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</si>
  <si>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</si>
  <si>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</si>
  <si>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</si>
  <si>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</si>
  <si>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</si>
  <si>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</si>
  <si>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</si>
  <si>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</si>
  <si>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</si>
  <si>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</si>
  <si>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</si>
  <si>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</si>
  <si>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</si>
  <si>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</si>
  <si>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</si>
  <si>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</si>
  <si>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</si>
  <si>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</si>
  <si>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</si>
  <si>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</si>
  <si>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</si>
  <si>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</si>
  <si>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</si>
  <si>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</si>
  <si>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</si>
  <si>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</si>
  <si>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</si>
  <si>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</si>
  <si>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</si>
  <si>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</si>
  <si>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</si>
  <si>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</si>
  <si>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</si>
  <si>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</si>
  <si>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</si>
  <si>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</si>
  <si>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</si>
  <si>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</si>
  <si>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</si>
  <si>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</si>
  <si>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</si>
  <si>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</si>
  <si>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</si>
  <si>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</si>
  <si>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</si>
  <si>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</si>
  <si>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</si>
  <si>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</si>
  <si>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</si>
  <si>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</si>
  <si>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</si>
  <si>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</si>
  <si>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</si>
  <si>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</si>
  <si>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</si>
  <si>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</si>
  <si>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</si>
  <si>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</si>
  <si>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</si>
  <si>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</si>
  <si>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</si>
  <si>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</si>
  <si>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</si>
  <si>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</si>
  <si>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</si>
  <si>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</si>
  <si>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</si>
  <si>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</si>
  <si>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</si>
  <si>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</si>
  <si>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</si>
  <si>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</si>
  <si>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</si>
  <si>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</si>
  <si>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</si>
  <si>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</si>
  <si>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</si>
  <si>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</si>
  <si>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</si>
  <si>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</si>
  <si>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</si>
  <si>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</si>
  <si>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</si>
  <si>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</si>
  <si>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</si>
  <si>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</si>
  <si>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</si>
  <si>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</si>
  <si>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</si>
  <si>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</si>
  <si>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</si>
  <si>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</si>
  <si>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</si>
  <si>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</si>
  <si>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</si>
  <si>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</si>
  <si>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</si>
  <si>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</si>
  <si>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</si>
  <si>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</si>
  <si>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</si>
  <si>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</si>
  <si>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</si>
  <si>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</si>
  <si>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</si>
  <si>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</si>
  <si>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</si>
  <si>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</si>
  <si>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</si>
  <si>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</si>
  <si>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</si>
  <si>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</si>
  <si>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</si>
  <si>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</si>
  <si>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</si>
  <si>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</si>
  <si>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</si>
  <si>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</si>
  <si>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</si>
  <si>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</si>
  <si>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</si>
  <si>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</si>
  <si>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</si>
  <si>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</si>
  <si>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</si>
  <si>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</si>
  <si>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</si>
  <si>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</si>
  <si>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</si>
  <si>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</si>
  <si>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</si>
  <si>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</si>
  <si>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</si>
  <si>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</si>
  <si>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</si>
  <si>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</si>
  <si>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</si>
  <si>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</si>
  <si>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</si>
  <si>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</si>
  <si>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</si>
  <si>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</si>
  <si>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</si>
  <si>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</si>
  <si>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</si>
  <si>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</si>
  <si>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</si>
  <si>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</si>
  <si>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</si>
  <si>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</si>
  <si>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</si>
  <si>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</si>
  <si>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</si>
  <si>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</si>
  <si>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</si>
  <si>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</si>
  <si>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</si>
  <si>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</si>
  <si>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</si>
  <si>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</si>
  <si>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</si>
  <si>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</si>
  <si>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</si>
  <si>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</si>
  <si>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</si>
  <si>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</si>
  <si>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</si>
  <si>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</si>
  <si>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</si>
  <si>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</si>
  <si>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</si>
  <si>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</si>
  <si>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</si>
  <si>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</si>
  <si>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</si>
  <si>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</si>
  <si>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</si>
  <si>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</si>
  <si>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</si>
  <si>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</si>
  <si>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</si>
  <si>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</si>
  <si>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</si>
  <si>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</si>
  <si>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</si>
  <si>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</si>
  <si>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</si>
  <si>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</si>
  <si>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</si>
  <si>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</si>
  <si>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</si>
  <si>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</si>
  <si>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</si>
  <si>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</si>
  <si>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</si>
  <si>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</si>
  <si>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</si>
  <si>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</si>
  <si>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</si>
  <si>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</si>
  <si>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</si>
  <si>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</si>
  <si>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</si>
  <si>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</si>
  <si>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</si>
  <si>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</si>
  <si>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</si>
  <si>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</si>
  <si>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</si>
  <si>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</si>
  <si>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</si>
  <si>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</si>
  <si>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</si>
  <si>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</si>
  <si>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</si>
  <si>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</si>
  <si>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</si>
  <si>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</si>
  <si>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</si>
  <si>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</si>
  <si>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</si>
  <si>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</si>
  <si>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</si>
  <si>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</si>
  <si>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</si>
  <si>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</si>
  <si>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</si>
  <si>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</si>
  <si>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</si>
  <si>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</si>
  <si>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</si>
  <si>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</si>
  <si>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</si>
  <si>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</si>
  <si>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</si>
  <si>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</si>
  <si>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</si>
  <si>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</si>
  <si>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</si>
  <si>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</si>
  <si>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</si>
  <si>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</si>
  <si>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</si>
  <si>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</si>
  <si>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</si>
  <si>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</si>
  <si>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</si>
  <si>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</si>
  <si>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</si>
  <si>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</si>
  <si>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</si>
  <si>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</si>
  <si>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</si>
  <si>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</si>
  <si>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</si>
  <si>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</si>
  <si>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</si>
  <si>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</si>
  <si>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</si>
  <si>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</si>
  <si>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</si>
  <si>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</si>
  <si>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</si>
  <si>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</si>
  <si>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</si>
  <si>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</si>
  <si>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</si>
  <si>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</si>
  <si>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</si>
  <si>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</si>
  <si>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</si>
  <si>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</si>
  <si>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</si>
  <si>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</si>
  <si>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</si>
  <si>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</si>
  <si>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</si>
  <si>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</si>
  <si>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</si>
  <si>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</si>
  <si>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</si>
  <si>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</si>
  <si>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</si>
  <si>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</si>
  <si>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</si>
  <si>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</si>
  <si>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</si>
  <si>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</si>
  <si>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</si>
  <si>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</si>
  <si>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</si>
  <si>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</si>
  <si>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</si>
  <si>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</si>
  <si>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</si>
  <si>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</si>
  <si>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</si>
  <si>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</si>
  <si>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</si>
  <si>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</si>
  <si>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</si>
  <si>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</si>
  <si>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</si>
  <si>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</si>
  <si>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</si>
  <si>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</si>
  <si>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</si>
  <si>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</si>
  <si>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</si>
  <si>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</si>
  <si>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</si>
  <si>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</si>
  <si>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</si>
  <si>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</si>
  <si>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</si>
  <si>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</si>
  <si>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</si>
  <si>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</si>
  <si>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</si>
  <si>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</si>
  <si>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</si>
  <si>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</si>
  <si>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</si>
  <si>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</si>
  <si>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</si>
  <si>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</si>
  <si>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</si>
  <si>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</si>
  <si>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</si>
  <si>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</si>
  <si>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</si>
  <si>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</si>
  <si>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</si>
  <si>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</si>
  <si>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</si>
  <si>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</si>
  <si>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</si>
  <si>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</si>
  <si>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</si>
  <si>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</si>
  <si>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</si>
  <si>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</si>
  <si>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</si>
  <si>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</si>
  <si>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</si>
  <si>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</si>
  <si>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</si>
  <si>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</si>
  <si>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</si>
  <si>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</si>
  <si>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</si>
  <si>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</si>
  <si>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</si>
  <si>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</si>
  <si>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</si>
  <si>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</si>
  <si>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</si>
  <si>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</si>
  <si>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</si>
  <si>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</si>
  <si>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</si>
  <si>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</si>
  <si>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</si>
  <si>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</si>
  <si>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</si>
  <si>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</si>
  <si>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</si>
  <si>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</si>
  <si>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</si>
  <si>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</si>
  <si>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</si>
  <si>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</si>
  <si>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</si>
  <si>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</si>
  <si>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</si>
  <si>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</si>
  <si>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</si>
  <si>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</si>
  <si>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</si>
  <si>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</si>
  <si>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</si>
  <si>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</si>
  <si>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</si>
  <si>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</si>
  <si>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</si>
  <si>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</si>
  <si>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</si>
  <si>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</si>
  <si>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</si>
  <si>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</si>
  <si>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</si>
  <si>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</si>
  <si>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</si>
  <si>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</si>
  <si>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</si>
  <si>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</si>
  <si>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</si>
  <si>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</si>
  <si>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</si>
  <si>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</si>
  <si>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</si>
  <si>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</si>
  <si>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</si>
  <si>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</si>
  <si>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</si>
  <si>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</si>
  <si>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</si>
  <si>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</si>
  <si>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</si>
  <si>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</si>
  <si>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</si>
  <si>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</si>
  <si>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</si>
  <si>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</si>
  <si>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</si>
  <si>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</si>
  <si>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</si>
  <si>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</si>
  <si>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</si>
  <si>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</si>
  <si>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</si>
  <si>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</si>
  <si>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</si>
  <si>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</si>
  <si>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</si>
  <si>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</si>
  <si>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</si>
  <si>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</si>
  <si>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</si>
  <si>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</si>
  <si>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</si>
  <si>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</si>
  <si>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</si>
  <si>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</si>
  <si>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</si>
  <si>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</si>
  <si>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</si>
  <si>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</si>
  <si>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</si>
  <si>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</si>
  <si>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</si>
  <si>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</si>
  <si>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</si>
  <si>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</si>
  <si>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</si>
  <si>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</si>
  <si>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</si>
  <si>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</si>
  <si>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</si>
  <si>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</si>
  <si>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</si>
  <si>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</si>
  <si>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</si>
  <si>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</si>
  <si>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</si>
  <si>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</si>
  <si>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</si>
  <si>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</si>
  <si>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</si>
  <si>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</si>
  <si>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</si>
  <si>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</si>
  <si>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</si>
  <si>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</si>
  <si>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</si>
  <si>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</si>
  <si>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</si>
  <si>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</si>
  <si>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</si>
  <si>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</si>
  <si>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</si>
  <si>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</si>
  <si>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</si>
  <si>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</si>
  <si>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</si>
  <si>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</si>
  <si>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</si>
  <si>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</si>
  <si>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</si>
  <si>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</si>
  <si>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</si>
  <si>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</si>
  <si>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</si>
  <si>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</si>
  <si>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</si>
  <si>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</si>
  <si>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</si>
  <si>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</si>
  <si>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</si>
  <si>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</si>
  <si>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</si>
  <si>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</si>
  <si>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</si>
  <si>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</si>
  <si>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</si>
  <si>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</si>
  <si>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</si>
  <si>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</si>
  <si>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</si>
  <si>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</si>
  <si>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</si>
  <si>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</si>
  <si>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</si>
  <si>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</si>
  <si>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</si>
  <si>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</si>
  <si>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</si>
  <si>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</si>
  <si>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</si>
  <si>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</si>
  <si>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</si>
  <si>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</si>
  <si>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</si>
  <si>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</si>
  <si>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</si>
  <si>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</si>
  <si>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</si>
  <si>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</si>
  <si>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</si>
  <si>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</si>
  <si>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</si>
  <si>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</si>
  <si>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</si>
  <si>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</si>
  <si>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</si>
  <si>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</si>
  <si>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</si>
  <si>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</si>
  <si>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</si>
  <si>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</si>
  <si>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</si>
  <si>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</si>
  <si>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</si>
  <si>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</si>
  <si>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</si>
  <si>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</si>
  <si>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</si>
  <si>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</si>
  <si>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</si>
  <si>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</si>
  <si>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</si>
  <si>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</si>
  <si>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</si>
  <si>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</si>
  <si>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</si>
  <si>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</si>
  <si>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</si>
  <si>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</si>
  <si>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</si>
  <si>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</si>
  <si>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</si>
  <si>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</si>
  <si>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</si>
  <si>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</si>
  <si>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</si>
  <si>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</si>
  <si>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</si>
  <si>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</si>
  <si>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</si>
  <si>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</si>
  <si>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</si>
  <si>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</si>
  <si>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</si>
  <si>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</si>
  <si>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</si>
  <si>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</si>
  <si>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</si>
  <si>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</si>
  <si>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</si>
  <si>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</si>
  <si>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</si>
  <si>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</si>
  <si>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</si>
  <si>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</si>
  <si>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</si>
  <si>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</si>
  <si>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</si>
  <si>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</si>
  <si>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</si>
  <si>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</si>
  <si>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</si>
  <si>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</si>
  <si>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</si>
  <si>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</si>
  <si>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</si>
  <si>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</si>
  <si>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</si>
  <si>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</si>
  <si>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</si>
  <si>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</si>
  <si>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</si>
  <si>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</si>
  <si>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</si>
  <si>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</si>
  <si>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</si>
  <si>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</si>
  <si>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</si>
  <si>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</si>
  <si>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</si>
  <si>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</si>
  <si>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</si>
  <si>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</si>
  <si>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</si>
  <si>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</si>
  <si>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</si>
  <si>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</si>
  <si>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</si>
  <si>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</si>
  <si>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</si>
  <si>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</si>
  <si>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</si>
  <si>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</si>
  <si>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</si>
  <si>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</si>
  <si>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</si>
  <si>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</si>
  <si>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</si>
  <si>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</si>
  <si>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</si>
  <si>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</si>
  <si>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</si>
  <si>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</si>
  <si>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</si>
  <si>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</si>
  <si>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</si>
  <si>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</si>
  <si>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</si>
  <si>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</si>
  <si>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</si>
  <si>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</si>
  <si>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</si>
  <si>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</si>
  <si>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</si>
  <si>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</si>
  <si>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</si>
  <si>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</si>
  <si>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</si>
  <si>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</si>
  <si>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</si>
  <si>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</si>
  <si>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</si>
  <si>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</si>
  <si>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</si>
  <si>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</si>
  <si>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</si>
  <si>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</si>
  <si>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</si>
  <si>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</si>
  <si>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</si>
  <si>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</si>
  <si>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</si>
  <si>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</si>
  <si>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</si>
  <si>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</si>
  <si>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</si>
  <si>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</si>
  <si>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</si>
  <si>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</si>
  <si>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</si>
  <si>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</si>
  <si>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</si>
  <si>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</si>
  <si>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</si>
  <si>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</si>
  <si>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</si>
  <si>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</si>
  <si>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</si>
  <si>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</si>
  <si>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</si>
  <si>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</si>
  <si>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</si>
  <si>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</si>
  <si>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</si>
  <si>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</si>
  <si>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</si>
  <si>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</si>
  <si>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</si>
  <si>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</si>
  <si>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</si>
  <si>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</si>
  <si>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</si>
  <si>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</si>
  <si>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</si>
  <si>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</si>
  <si>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</si>
  <si>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</si>
  <si>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</si>
  <si>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</si>
  <si>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</si>
  <si>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</si>
  <si>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</si>
  <si>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</si>
  <si>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</si>
  <si>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</si>
  <si>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</si>
  <si>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</si>
  <si>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</si>
  <si>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</si>
  <si>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</si>
  <si>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</si>
  <si>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</si>
  <si>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</si>
  <si>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</si>
  <si>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</si>
  <si>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</si>
  <si>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</si>
  <si>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</si>
  <si>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</si>
  <si>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</si>
  <si>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</si>
  <si>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</si>
  <si>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</si>
  <si>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</si>
  <si>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</si>
  <si>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</si>
  <si>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</si>
  <si>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</si>
  <si>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</si>
  <si>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</si>
  <si>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</si>
  <si>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</si>
  <si>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</si>
  <si>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</si>
  <si>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</si>
  <si>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</si>
  <si>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</si>
  <si>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</si>
  <si>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</si>
  <si>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</si>
  <si>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</si>
  <si>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</si>
  <si>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</si>
  <si>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</si>
  <si>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</si>
  <si>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</si>
  <si>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</si>
  <si>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</si>
  <si>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</si>
  <si>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</si>
  <si>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</si>
  <si>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</si>
  <si>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</si>
  <si>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</si>
  <si>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</si>
  <si>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</si>
  <si>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</si>
  <si>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</si>
  <si>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</si>
  <si>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</si>
  <si>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</si>
  <si>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</si>
  <si>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</si>
  <si>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</si>
  <si>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</si>
  <si>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</si>
  <si>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</si>
  <si>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</si>
  <si>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</si>
  <si>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</si>
  <si>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</si>
  <si>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</si>
  <si>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</si>
  <si>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</si>
  <si>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</si>
  <si>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</si>
  <si>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</si>
  <si>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</si>
  <si>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</si>
  <si>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</si>
  <si>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</si>
  <si>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</si>
  <si>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</si>
  <si>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</si>
  <si>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</si>
  <si>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</si>
  <si>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</si>
  <si>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</si>
  <si>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</si>
  <si>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</si>
  <si>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</si>
  <si>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</si>
  <si>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</si>
  <si>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</si>
  <si>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</si>
  <si>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</si>
  <si>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</si>
  <si>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</si>
  <si>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</si>
  <si>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</si>
  <si>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</si>
  <si>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</si>
  <si>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</si>
  <si>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</si>
  <si>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</si>
  <si>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</si>
  <si>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</si>
  <si>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</si>
  <si>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</si>
  <si>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</si>
  <si>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</si>
  <si>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</si>
  <si>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</si>
  <si>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</si>
  <si>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</si>
  <si>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</si>
  <si>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</si>
  <si>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</si>
  <si>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</si>
  <si>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</si>
  <si>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</si>
  <si>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</si>
  <si>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</si>
  <si>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</si>
  <si>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</si>
  <si>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</si>
  <si>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</si>
  <si>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</si>
  <si>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</si>
  <si>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</si>
  <si>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</si>
  <si>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</si>
  <si>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</si>
  <si>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</si>
  <si>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</si>
  <si>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</si>
  <si>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</si>
  <si>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</si>
  <si>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</si>
  <si>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</si>
  <si>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</si>
  <si>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</si>
  <si>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</si>
  <si>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</si>
  <si>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</si>
  <si>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</si>
  <si>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</si>
  <si>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</si>
  <si>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</si>
  <si>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</si>
  <si>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</si>
  <si>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</si>
  <si>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</si>
  <si>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</si>
  <si>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</si>
  <si>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</si>
  <si>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</si>
  <si>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</si>
  <si>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</si>
  <si>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</si>
  <si>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</si>
  <si>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</si>
  <si>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</si>
  <si>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</si>
  <si>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</si>
  <si>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</si>
  <si>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</si>
  <si>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</si>
  <si>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</si>
  <si>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</si>
  <si>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</si>
  <si>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</si>
  <si>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</si>
  <si>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</si>
  <si>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</si>
  <si>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</si>
  <si>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</si>
  <si>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</si>
  <si>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</si>
  <si>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</si>
  <si>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</si>
  <si>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</si>
  <si>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</si>
  <si>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</si>
  <si>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</si>
  <si>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</si>
  <si>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</si>
  <si>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</si>
  <si>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</si>
  <si>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</si>
  <si>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</si>
  <si>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</si>
  <si>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</si>
  <si>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</si>
  <si>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</si>
  <si>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</si>
  <si>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</si>
  <si>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</si>
  <si>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</si>
  <si>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</si>
  <si>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</si>
  <si>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</si>
  <si>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</si>
  <si>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</si>
  <si>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</si>
  <si>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</si>
  <si>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</si>
  <si>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</si>
  <si>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</si>
  <si>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</si>
  <si>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</si>
  <si>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</si>
  <si>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</si>
  <si>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</si>
  <si>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</si>
  <si>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</si>
  <si>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</si>
  <si>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</si>
  <si>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</si>
  <si>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</si>
  <si>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</si>
  <si>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</si>
  <si>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</si>
  <si>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</si>
  <si>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</si>
  <si>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</si>
  <si>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</si>
  <si>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</si>
  <si>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</si>
  <si>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</si>
  <si>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</si>
  <si>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</si>
  <si>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</si>
  <si>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</si>
  <si>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</si>
  <si>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</si>
  <si>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</si>
  <si>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</si>
  <si>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</si>
  <si>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</si>
  <si>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</si>
  <si>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</si>
  <si>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</si>
  <si>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</si>
  <si>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</si>
  <si>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</si>
  <si>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</si>
  <si>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</si>
  <si>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</si>
  <si>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</si>
  <si>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</si>
  <si>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</si>
  <si>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</si>
  <si>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</si>
  <si>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</si>
  <si>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</si>
  <si>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</si>
  <si>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</si>
  <si>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</si>
  <si>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</si>
  <si>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</si>
  <si>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</si>
  <si>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</si>
  <si>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</si>
  <si>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</si>
  <si>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</si>
  <si>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</si>
  <si>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</si>
  <si>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</si>
  <si>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</si>
  <si>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</si>
  <si>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</si>
  <si>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</si>
  <si>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</si>
  <si>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</si>
  <si>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</si>
  <si>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</si>
  <si>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</si>
  <si>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</si>
  <si>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</si>
  <si>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</si>
  <si>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</si>
  <si>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</si>
  <si>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</si>
  <si>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</si>
  <si>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</si>
  <si>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</si>
  <si>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</si>
  <si>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</si>
  <si>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</si>
  <si>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</si>
  <si>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</si>
  <si>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</si>
  <si>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</si>
  <si>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</si>
  <si>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</si>
  <si>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</si>
  <si>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</si>
  <si>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</si>
  <si>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</si>
  <si>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</si>
  <si>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</si>
  <si>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</si>
  <si>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</si>
  <si>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</si>
  <si>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</si>
  <si>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</si>
  <si>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</si>
  <si>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</si>
  <si>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</si>
  <si>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</si>
  <si>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</si>
  <si>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</si>
  <si>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</si>
  <si>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</si>
  <si>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</si>
  <si>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</si>
  <si>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</si>
  <si>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</si>
  <si>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</si>
  <si>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</si>
  <si>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</si>
  <si>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</si>
  <si>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</si>
  <si>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</si>
  <si>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</si>
  <si>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</si>
  <si>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</si>
  <si>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</si>
  <si>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</si>
  <si>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</si>
  <si>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</si>
  <si>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</si>
  <si>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</si>
  <si>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</si>
  <si>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</si>
  <si>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</si>
  <si>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</si>
  <si>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</si>
  <si>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</si>
  <si>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</si>
  <si>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</si>
  <si>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</si>
  <si>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</si>
  <si>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</si>
  <si>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</si>
  <si>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</si>
  <si>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</si>
  <si>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</si>
  <si>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</si>
  <si>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</si>
  <si>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</si>
  <si>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</si>
  <si>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</si>
  <si>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</si>
  <si>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</si>
  <si>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</si>
  <si>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</si>
  <si>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</si>
  <si>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</si>
  <si>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</si>
  <si>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</si>
  <si>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</si>
  <si>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</si>
  <si>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</si>
  <si>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</si>
  <si>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</si>
  <si>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</si>
  <si>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</si>
  <si>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</si>
  <si>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</si>
  <si>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</si>
  <si>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</si>
  <si>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</si>
  <si>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</si>
  <si>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</si>
  <si>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</si>
  <si>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</si>
  <si>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</si>
  <si>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</si>
  <si>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</si>
  <si>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</si>
  <si>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</si>
  <si>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</si>
  <si>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</si>
  <si>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</si>
  <si>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</si>
  <si>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</si>
  <si>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</si>
  <si>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</si>
  <si>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</si>
  <si>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</si>
  <si>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</si>
  <si>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</si>
  <si>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</si>
  <si>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</si>
  <si>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</si>
  <si>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</si>
  <si>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</si>
  <si>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</si>
  <si>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</si>
  <si>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</si>
  <si>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</si>
  <si>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</si>
  <si>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</si>
  <si>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</si>
  <si>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</si>
  <si>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</si>
  <si>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</si>
  <si>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</si>
  <si>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</si>
  <si>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</si>
  <si>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</si>
  <si>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</si>
  <si>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</si>
  <si>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</si>
  <si>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</si>
  <si>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</si>
  <si>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</si>
  <si>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</si>
  <si>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</si>
  <si>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</si>
  <si>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</si>
  <si>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</si>
  <si>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</si>
  <si>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</si>
  <si>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</si>
  <si>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</si>
  <si>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</si>
  <si>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</si>
  <si>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</si>
  <si>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</si>
  <si>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</si>
  <si>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</si>
  <si>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</si>
  <si>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</si>
  <si>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</si>
  <si>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</si>
  <si>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</si>
  <si>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</si>
  <si>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</si>
  <si>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</si>
  <si>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</si>
  <si>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</si>
  <si>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</si>
  <si>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</si>
  <si>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</si>
  <si>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</si>
  <si>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</si>
  <si>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</si>
  <si>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</si>
  <si>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</si>
  <si>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</si>
  <si>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</si>
  <si>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</si>
  <si>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</si>
  <si>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</si>
  <si>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</si>
  <si>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</si>
  <si>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</si>
  <si>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</si>
  <si>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</si>
  <si>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</si>
  <si>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</si>
  <si>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</si>
  <si>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</si>
  <si>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</si>
  <si>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</si>
  <si>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</si>
  <si>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</si>
  <si>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</si>
  <si>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</si>
  <si>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</si>
  <si>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</si>
  <si>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</si>
  <si>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</si>
  <si>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</si>
  <si>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</si>
  <si>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</si>
  <si>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</si>
  <si>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</si>
  <si>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</si>
  <si>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</si>
  <si>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</si>
  <si>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</si>
  <si>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</si>
  <si>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</si>
  <si>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</si>
  <si>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</si>
  <si>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</si>
  <si>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</si>
  <si>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</si>
  <si>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</si>
  <si>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</si>
  <si>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</si>
  <si>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</si>
  <si>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</si>
  <si>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</si>
  <si>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</si>
  <si>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</si>
  <si>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</si>
  <si>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</si>
  <si>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</si>
  <si>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</si>
  <si>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</si>
  <si>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</si>
  <si>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</si>
  <si>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</si>
  <si>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</si>
  <si>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</si>
  <si>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</si>
  <si>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</si>
  <si>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</si>
  <si>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</si>
  <si>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</si>
  <si>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</si>
  <si>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</si>
  <si>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</si>
  <si>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</si>
  <si>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</si>
  <si>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</si>
  <si>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</si>
  <si>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</si>
  <si>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</si>
  <si>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</si>
  <si>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</si>
  <si>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</si>
  <si>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</si>
  <si>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</si>
  <si>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</si>
  <si>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</si>
  <si>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</si>
  <si>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</si>
  <si>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</si>
  <si>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</si>
  <si>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</si>
  <si>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</si>
  <si>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</si>
  <si>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</si>
  <si>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</si>
  <si>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</si>
  <si>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</si>
  <si>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</si>
  <si>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</si>
  <si>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</si>
  <si>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</si>
  <si>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</si>
  <si>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</si>
  <si>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</si>
  <si>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</si>
  <si>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</si>
  <si>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</si>
  <si>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</si>
  <si>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</si>
  <si>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</si>
  <si>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</si>
  <si>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</si>
  <si>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</si>
  <si>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</si>
  <si>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</si>
  <si>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</si>
  <si>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</si>
  <si>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</si>
  <si>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</si>
  <si>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</si>
  <si>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</si>
  <si>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</si>
  <si>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</si>
  <si>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</si>
  <si>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</si>
  <si>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</si>
  <si>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</si>
  <si>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</si>
  <si>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</si>
  <si>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</si>
  <si>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</si>
  <si>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</si>
  <si>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</si>
  <si>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</si>
  <si>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</si>
  <si>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</si>
  <si>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</si>
  <si>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</si>
  <si>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</si>
  <si>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</si>
  <si>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</si>
  <si>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</si>
  <si>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</si>
  <si>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</si>
  <si>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</si>
  <si>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</si>
  <si>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</si>
  <si>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</si>
  <si>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</si>
  <si>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</si>
  <si>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</si>
  <si>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</si>
  <si>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</si>
  <si>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</si>
  <si>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</si>
  <si>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</si>
  <si>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</si>
  <si>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</si>
  <si>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</si>
  <si>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</si>
  <si>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</si>
  <si>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</si>
  <si>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</si>
  <si>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</si>
  <si>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</si>
  <si>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</si>
  <si>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</si>
  <si>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</si>
  <si>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</si>
  <si>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</si>
  <si>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</si>
  <si>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</si>
  <si>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</si>
  <si>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</si>
  <si>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</si>
  <si>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</si>
  <si>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</si>
  <si>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</si>
  <si>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</si>
  <si>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</si>
  <si>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</si>
  <si>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</si>
  <si>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</si>
  <si>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</si>
  <si>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</si>
  <si>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</si>
  <si>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</si>
  <si>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</si>
  <si>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</si>
  <si>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</si>
  <si>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</si>
  <si>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</si>
  <si>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</si>
  <si>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</si>
  <si>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</si>
  <si>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</si>
  <si>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</si>
  <si>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</si>
  <si>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</si>
  <si>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</si>
  <si>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</si>
  <si>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</si>
  <si>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</si>
  <si>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</si>
  <si>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</si>
  <si>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</si>
  <si>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</si>
  <si>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</si>
  <si>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</si>
  <si>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</si>
  <si>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</si>
  <si>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</si>
  <si>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</si>
  <si>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</si>
  <si>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</si>
  <si>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</si>
  <si>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</si>
  <si>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</si>
  <si>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</si>
  <si>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</si>
  <si>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</si>
  <si>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</si>
  <si>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</si>
  <si>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</si>
  <si>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</si>
  <si>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</si>
  <si>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</si>
  <si>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</si>
  <si>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</si>
  <si>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</si>
  <si>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</si>
  <si>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</si>
  <si>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</si>
  <si>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</si>
  <si>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</si>
  <si>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</si>
  <si>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</si>
  <si>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</si>
  <si>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</si>
  <si>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</si>
  <si>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</si>
  <si>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</si>
  <si>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</si>
  <si>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</si>
  <si>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</si>
  <si>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</si>
  <si>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</si>
  <si>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</si>
  <si>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</si>
  <si>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</si>
  <si>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</si>
  <si>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</si>
  <si>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</si>
  <si>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</si>
  <si>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</si>
  <si>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</si>
  <si>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</si>
  <si>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</si>
  <si>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</si>
  <si>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</si>
  <si>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</si>
  <si>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</si>
  <si>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</si>
  <si>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</si>
  <si>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</si>
  <si>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</si>
  <si>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</si>
  <si>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</si>
  <si>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</si>
  <si>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</si>
  <si>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</si>
  <si>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</si>
  <si>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</si>
  <si>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</si>
  <si>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</si>
  <si>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</si>
  <si>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</si>
  <si>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</si>
  <si>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</si>
  <si>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</si>
  <si>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</si>
  <si>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</si>
  <si>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</si>
  <si>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</si>
  <si>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</si>
  <si>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</si>
  <si>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</si>
  <si>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</si>
  <si>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</si>
  <si>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</si>
  <si>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</si>
  <si>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</si>
  <si>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</si>
  <si>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</si>
  <si>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</si>
  <si>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</si>
  <si>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</si>
  <si>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</si>
  <si>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</si>
  <si>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</si>
  <si>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</si>
  <si>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</si>
  <si>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</si>
  <si>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</si>
  <si>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</si>
  <si>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</si>
  <si>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</si>
  <si>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</si>
  <si>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</si>
  <si>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</si>
  <si>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</si>
  <si>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</si>
  <si>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</si>
  <si>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</si>
  <si>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</si>
  <si>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</si>
  <si>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</si>
  <si>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</si>
  <si>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</si>
  <si>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</si>
  <si>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</si>
  <si>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</si>
  <si>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</si>
  <si>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</si>
  <si>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</si>
  <si>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</si>
  <si>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</si>
  <si>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</si>
  <si>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</si>
  <si>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</si>
  <si>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</si>
  <si>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</si>
  <si>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</si>
  <si>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</si>
  <si>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</si>
  <si>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</si>
  <si>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</si>
  <si>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</si>
  <si>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</si>
  <si>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</si>
  <si>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</si>
  <si>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</si>
  <si>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</si>
  <si>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</si>
  <si>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</si>
  <si>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</si>
  <si>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</si>
  <si>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</si>
  <si>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</si>
  <si>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</si>
  <si>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</si>
  <si>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</si>
  <si>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</si>
  <si>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</si>
  <si>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</si>
  <si>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</si>
  <si>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</si>
  <si>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</si>
  <si>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</si>
  <si>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</si>
  <si>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</si>
  <si>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</si>
  <si>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</si>
  <si>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</si>
  <si>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</si>
  <si>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</si>
  <si>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</si>
  <si>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</si>
  <si>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</si>
  <si>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</si>
  <si>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</si>
  <si>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</si>
  <si>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</si>
  <si>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</si>
  <si>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</si>
  <si>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</si>
  <si>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</si>
  <si>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</si>
  <si>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</si>
  <si>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</si>
  <si>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</si>
  <si>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</si>
  <si>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</si>
  <si>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</si>
  <si>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</si>
  <si>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</si>
  <si>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</si>
  <si>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</si>
  <si>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</si>
  <si>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</si>
  <si>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</si>
  <si>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</si>
  <si>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</si>
  <si>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</si>
  <si>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</si>
  <si>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</si>
  <si>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</si>
  <si>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</si>
  <si>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</si>
  <si>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</si>
  <si>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</si>
  <si>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</si>
  <si>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</si>
  <si>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</si>
  <si>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</si>
  <si>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</si>
  <si>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</si>
  <si>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</si>
  <si>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</si>
  <si>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</si>
  <si>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</si>
  <si>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</si>
  <si>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</si>
  <si>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</si>
  <si>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</si>
  <si>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</si>
  <si>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</si>
  <si>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</si>
  <si>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</si>
  <si>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</si>
  <si>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</si>
  <si>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</si>
  <si>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</si>
  <si>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</si>
  <si>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</si>
  <si>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</si>
  <si>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</si>
  <si>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</si>
  <si>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</si>
  <si>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</si>
  <si>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</si>
  <si>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</si>
  <si>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</si>
  <si>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</si>
  <si>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</si>
  <si>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</si>
  <si>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</si>
  <si>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</si>
  <si>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</si>
  <si>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</si>
  <si>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</si>
  <si>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</si>
  <si>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</si>
  <si>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</si>
  <si>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</si>
  <si>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</si>
  <si>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</si>
  <si>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</si>
  <si>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</si>
  <si>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</si>
  <si>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</si>
  <si>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</si>
  <si>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</si>
  <si>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</si>
  <si>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</si>
  <si>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</si>
  <si>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</si>
  <si>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</si>
  <si>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</si>
  <si>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</si>
  <si>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</si>
  <si>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</si>
  <si>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</si>
  <si>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</si>
  <si>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</si>
  <si>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</si>
  <si>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</si>
  <si>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</si>
  <si>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</si>
  <si>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</si>
  <si>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</si>
  <si>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</si>
  <si>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</si>
  <si>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</si>
  <si>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</si>
  <si>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</si>
  <si>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</si>
  <si>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</si>
  <si>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</si>
  <si>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</si>
  <si>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</si>
  <si>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</si>
  <si>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</si>
  <si>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</si>
  <si>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</si>
  <si>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</si>
  <si>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</si>
  <si>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</si>
  <si>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</si>
  <si>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</si>
  <si>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</si>
  <si>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</si>
  <si>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</si>
  <si>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</si>
  <si>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</si>
  <si>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</si>
  <si>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</si>
  <si>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</si>
  <si>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</si>
  <si>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</si>
  <si>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</si>
  <si>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</si>
  <si>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</si>
  <si>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</si>
  <si>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</si>
  <si>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</si>
  <si>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</si>
  <si>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</si>
  <si>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</si>
  <si>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</si>
  <si>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</si>
  <si>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</si>
  <si>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</si>
  <si>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</si>
  <si>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</si>
  <si>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</si>
  <si>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</si>
  <si>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</si>
  <si>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</si>
  <si>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</si>
  <si>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</si>
  <si>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</si>
  <si>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</si>
  <si>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</si>
  <si>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</si>
  <si>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</si>
  <si>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</si>
  <si>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</si>
  <si>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</si>
  <si>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</si>
  <si>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</si>
  <si>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</si>
  <si>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</si>
  <si>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</si>
  <si>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</si>
  <si>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</si>
  <si>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</si>
  <si>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</si>
  <si>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</si>
  <si>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</si>
  <si>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</si>
  <si>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</si>
  <si>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</si>
  <si>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</si>
  <si>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</si>
  <si>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</si>
  <si>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</si>
  <si>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</si>
  <si>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</si>
  <si>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</si>
  <si>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</si>
  <si>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</si>
  <si>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</si>
  <si>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</si>
  <si>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</si>
  <si>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</si>
  <si>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</si>
  <si>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</si>
  <si>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</si>
  <si>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</si>
  <si>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</si>
  <si>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</si>
  <si>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</si>
  <si>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</si>
  <si>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</si>
  <si>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</si>
  <si>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</si>
  <si>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</si>
  <si>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</si>
  <si>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</si>
  <si>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</si>
  <si>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</si>
  <si>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</si>
  <si>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</si>
  <si>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</si>
  <si>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</si>
  <si>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</si>
  <si>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</si>
  <si>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</si>
  <si>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</si>
  <si>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</si>
  <si>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</si>
  <si>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</si>
  <si>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</si>
  <si>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</si>
  <si>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</si>
  <si>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</si>
  <si>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</si>
  <si>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</si>
  <si>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</si>
  <si>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</si>
  <si>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</si>
  <si>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</si>
  <si>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</si>
  <si>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</si>
  <si>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</si>
  <si>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</si>
  <si>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</si>
  <si>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</si>
  <si>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</si>
  <si>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</si>
  <si>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</si>
  <si>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</si>
  <si>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</si>
  <si>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</si>
  <si>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</si>
  <si>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</si>
  <si>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</si>
  <si>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</si>
  <si>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</si>
  <si>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</si>
  <si>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</si>
  <si>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</si>
  <si>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</si>
  <si>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</si>
  <si>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</si>
  <si>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</si>
  <si>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</si>
  <si>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</si>
  <si>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</si>
  <si>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</si>
  <si>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</si>
  <si>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</si>
  <si>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</si>
  <si>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</si>
  <si>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</si>
  <si>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</si>
  <si>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</si>
  <si>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</si>
  <si>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</si>
  <si>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</si>
  <si>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</si>
  <si>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</si>
  <si>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</si>
  <si>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</si>
  <si>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</si>
  <si>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</si>
  <si>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</si>
  <si>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</si>
  <si>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</si>
  <si>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</si>
  <si>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</si>
  <si>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</si>
  <si>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</si>
  <si>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</si>
  <si>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</si>
  <si>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</si>
  <si>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</si>
  <si>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</si>
  <si>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</si>
  <si>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</si>
  <si>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</si>
  <si>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</si>
  <si>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</si>
  <si>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</si>
  <si>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</si>
  <si>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</si>
  <si>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</si>
  <si>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</si>
  <si>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</si>
  <si>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</si>
  <si>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</si>
  <si>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</si>
  <si>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</si>
  <si>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</si>
  <si>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</si>
  <si>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</si>
  <si>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</si>
  <si>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</si>
  <si>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</si>
  <si>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</si>
  <si>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</si>
  <si>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</si>
  <si>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</si>
  <si>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</si>
  <si>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</si>
  <si>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</si>
  <si>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</si>
  <si>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</si>
  <si>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</si>
  <si>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</si>
  <si>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</si>
  <si>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</si>
  <si>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</si>
  <si>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</si>
  <si>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</si>
  <si>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</si>
  <si>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</si>
  <si>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</si>
  <si>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</si>
  <si>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</si>
  <si>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</si>
  <si>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</si>
  <si>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</si>
  <si>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</si>
  <si>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</si>
  <si>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</si>
  <si>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</si>
  <si>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</si>
  <si>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</si>
  <si>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</si>
  <si>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</si>
  <si>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</si>
  <si>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</si>
  <si>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</si>
  <si>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</si>
  <si>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</si>
  <si>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</si>
  <si>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</si>
  <si>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</si>
  <si>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</si>
  <si>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</si>
  <si>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</si>
  <si>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</si>
  <si>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</si>
  <si>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</si>
  <si>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</si>
  <si>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</si>
  <si>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</si>
  <si>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</si>
  <si>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</si>
  <si>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</si>
  <si>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</si>
  <si>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</si>
  <si>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</si>
  <si>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</si>
  <si>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</si>
  <si>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</si>
  <si>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</si>
  <si>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</si>
  <si>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</si>
  <si>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</si>
  <si>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</si>
  <si>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</si>
  <si>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</si>
  <si>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</si>
  <si>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</si>
  <si>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</si>
  <si>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</si>
  <si>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</si>
  <si>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</si>
  <si>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</si>
  <si>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</si>
  <si>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</si>
  <si>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</si>
  <si>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</si>
  <si>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</si>
  <si>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</si>
  <si>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</si>
  <si>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</si>
  <si>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</si>
  <si>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</si>
  <si>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</si>
  <si>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</si>
  <si>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</si>
  <si>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</si>
  <si>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</si>
  <si>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</si>
  <si>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</si>
  <si>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</si>
  <si>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</si>
  <si>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</si>
  <si>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</si>
  <si>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</si>
  <si>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</si>
  <si>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</si>
  <si>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</si>
  <si>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</si>
  <si>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</si>
  <si>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</si>
  <si>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</si>
  <si>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</si>
  <si>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</si>
  <si>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</si>
  <si>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</si>
  <si>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</si>
  <si>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</si>
  <si>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</si>
  <si>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</si>
  <si>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</si>
  <si>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</si>
  <si>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</si>
  <si>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</si>
  <si>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</si>
  <si>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</si>
  <si>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</si>
  <si>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</si>
  <si>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</si>
  <si>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</si>
  <si>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</si>
  <si>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</si>
  <si>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</si>
  <si>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</si>
  <si>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</si>
  <si>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</si>
  <si>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</si>
  <si>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</si>
  <si>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</si>
  <si>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</si>
  <si>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</si>
  <si>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</si>
  <si>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</si>
  <si>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</si>
  <si>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</si>
  <si>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</si>
  <si>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</si>
  <si>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</si>
  <si>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</si>
  <si>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</si>
  <si>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</si>
  <si>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</si>
  <si>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</si>
  <si>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</si>
  <si>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</si>
  <si>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</si>
  <si>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</si>
  <si>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</si>
  <si>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</si>
  <si>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</si>
  <si>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</si>
  <si>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</si>
  <si>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</si>
  <si>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</si>
  <si>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</si>
  <si>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</si>
  <si>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</si>
  <si>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</si>
  <si>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</si>
  <si>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</si>
  <si>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</si>
  <si>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</si>
  <si>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</si>
  <si>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</si>
  <si>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</si>
  <si>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</si>
  <si>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</si>
  <si>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</si>
  <si>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</si>
  <si>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</si>
  <si>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</si>
  <si>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</si>
  <si>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</si>
  <si>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</si>
  <si>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</si>
  <si>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</si>
  <si>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</si>
  <si>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</si>
  <si>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</si>
  <si>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</si>
  <si>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</si>
  <si>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</si>
  <si>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</si>
  <si>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</si>
  <si>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</si>
  <si>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</si>
  <si>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</si>
  <si>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</si>
  <si>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</si>
  <si>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</si>
  <si>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</si>
  <si>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</si>
  <si>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</si>
  <si>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</si>
  <si>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</si>
  <si>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</si>
  <si>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</si>
  <si>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</si>
  <si>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</si>
  <si>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</si>
  <si>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</si>
  <si>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</si>
  <si>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</si>
  <si>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</si>
  <si>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</si>
  <si>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</si>
  <si>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</si>
  <si>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</si>
  <si>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</si>
  <si>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</si>
  <si>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</si>
  <si>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</si>
  <si>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</si>
  <si>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</si>
  <si>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</si>
  <si>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</si>
  <si>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</si>
  <si>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</si>
  <si>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</si>
  <si>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</si>
  <si>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</si>
  <si>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</si>
  <si>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</si>
  <si>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</si>
  <si>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</si>
  <si>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</si>
  <si>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</si>
  <si>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</si>
  <si>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</si>
  <si>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</si>
  <si>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</si>
  <si>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</si>
  <si>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</si>
  <si>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</si>
  <si>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</si>
  <si>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</si>
  <si>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</si>
  <si>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</si>
  <si>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</si>
  <si>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</si>
  <si>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</si>
  <si>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</si>
  <si>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</si>
  <si>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</si>
  <si>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</si>
  <si>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</si>
  <si>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</si>
  <si>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</si>
  <si>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</si>
  <si>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</si>
  <si>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</si>
  <si>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</si>
  <si>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</si>
  <si>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</si>
  <si>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</si>
  <si>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</si>
  <si>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</si>
  <si>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</si>
  <si>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</si>
  <si>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</si>
  <si>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</si>
  <si>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</si>
  <si>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</si>
  <si>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</si>
  <si>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</si>
  <si>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</si>
  <si>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</si>
  <si>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</si>
  <si>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</si>
  <si>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</si>
  <si>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</si>
  <si>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</si>
  <si>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</si>
  <si>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</si>
  <si>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</si>
  <si>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</si>
  <si>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</si>
  <si>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</si>
  <si>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</si>
  <si>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</si>
  <si>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</si>
  <si>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</si>
  <si>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</si>
  <si>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</si>
  <si>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</si>
  <si>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</si>
  <si>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</si>
  <si>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</si>
  <si>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</si>
  <si>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</si>
  <si>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</si>
  <si>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</si>
  <si>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</si>
  <si>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</si>
  <si>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</si>
  <si>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</si>
  <si>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</si>
  <si>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</si>
  <si>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</si>
  <si>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</si>
  <si>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</si>
  <si>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</si>
  <si>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</si>
  <si>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</si>
  <si>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</si>
  <si>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</si>
  <si>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</si>
  <si>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</si>
  <si>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</si>
  <si>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</si>
  <si>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</si>
  <si>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</si>
  <si>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</si>
  <si>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</si>
  <si>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</si>
  <si>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</si>
  <si>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</si>
  <si>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</si>
  <si>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</si>
  <si>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</si>
  <si>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</si>
  <si>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</si>
  <si>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</si>
  <si>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</si>
  <si>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</si>
  <si>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</si>
  <si>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</si>
  <si>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</si>
  <si>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</si>
  <si>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</si>
  <si>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</si>
  <si>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</si>
  <si>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</si>
  <si>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</si>
  <si>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</si>
  <si>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</si>
  <si>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</si>
  <si>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</si>
  <si>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</si>
  <si>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</si>
  <si>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</si>
  <si>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</si>
  <si>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</si>
  <si>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</si>
  <si>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</si>
  <si>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</si>
  <si>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</si>
  <si>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</si>
  <si>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</si>
  <si>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</si>
  <si>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</si>
  <si>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</si>
  <si>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</si>
  <si>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</si>
  <si>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</si>
  <si>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</si>
  <si>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</si>
  <si>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</si>
  <si>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</si>
  <si>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</si>
  <si>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</si>
  <si>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</si>
  <si>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</si>
  <si>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</si>
  <si>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</si>
  <si>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</si>
  <si>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</si>
  <si>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</si>
  <si>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</si>
  <si>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</si>
  <si>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</si>
  <si>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</si>
  <si>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</si>
  <si>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</si>
  <si>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</si>
  <si>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</si>
  <si>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</si>
  <si>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</si>
  <si>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 xml:space="preserve">40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</si>
  <si>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</si>
  <si>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</si>
  <si>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</si>
  <si>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</si>
  <si>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</si>
  <si>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</si>
  <si>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 xml:space="preserve">Power available in sceco mter and owner not available he will coming after 9:00 pm </t>
  </si>
  <si>
    <t>PCM-20251024-00001208</t>
  </si>
  <si>
    <t>taf0281</t>
  </si>
  <si>
    <t xml:space="preserve">ETA 70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</si>
  <si>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</si>
  <si>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</si>
  <si>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</si>
  <si>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</si>
  <si>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</si>
  <si>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</si>
  <si>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</si>
  <si>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</si>
  <si>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PCM-20251024-00001174</t>
  </si>
  <si>
    <t xml:space="preserve">ETA 45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</si>
</sst>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
      <sz val="12"/>
      <color rgb="FF191919"/>
      <name val="Cloud-Font-Regular"/>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4" totalsRowShown="0" headerRowDxfId="48" dataDxfId="47" headerRowBorderDxfId="45" tableBorderDxfId="46" totalsRowBorderDxfId="44">
  <autoFilter ref="A1:L2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5" totalsRowShown="0" headerRowDxfId="15" dataDxfId="14" headerRowBorderDxfId="12" tableBorderDxfId="13">
  <autoFilter ref="A1:L14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291.91042187499988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11.415433449074044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45954.858847800926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45954.858847800926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45954.858847800926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45954.858847800926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45954.858847800926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45954.858847800926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45954.858847800926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45954.858847800926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45954.858847800926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45954.858847800926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45954.858847800926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45954.858847800926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45954.858847800926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45954.858847800926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45954.858847800926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45954.858847800926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45954.858847800926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45954.858847800926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45954.858847800926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45954.858847800926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45954.858847800926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45954.858847800926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45954.858847800926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45954.858847800926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45954.858847800926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45954.858847800926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45954.858847800926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45954.858847800926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45954.858847800926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45954.858847800926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45954.858847800926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45954.858847800926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45954.858847800926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45954.858847800926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45954.858847800926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45954.858847800926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45954.858847800926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45954.858847800926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45954.858847800926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45954.858847800926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45954.858847800926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45954.858847800926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45954.858847800926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45954.858847800926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45954.858847800926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45954.858847800926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45954.858847800926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45954.858847800926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45954.858847800926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45954.858847800926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45954.858847800926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45954.858847800926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45954.858847800926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45954.858847800926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45954.858847800926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45954.858847800926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45954.858847800926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45954.858847800926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45954.858847800926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45954.858847800926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45954.858847800926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45954.858847800926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45954.858847800926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129.85900983796455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10.363072337961057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t="s">
        <v>39086</v>
      </c>
      <c r="B5" s="18" t="str">
        <f>IFERROR(VLOOKUP(D5,DB!A:K,11,0),"")</f>
        <v>R2</v>
      </c>
      <c r="C5" s="18">
        <v>1</v>
      </c>
      <c r="D5" s="18" t="s">
        <v>19120</v>
      </c>
      <c r="E5" s="115" t="s">
        <v>38998</v>
      </c>
      <c r="F5" s="166">
        <v>45954.809039351851</v>
      </c>
      <c r="G5" s="117">
        <f ca="1">IFERROR(NOW()-F5,"-")</f>
        <v>4.9808449075499084E-2</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45954.858847800926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7"/>
      <c r="E7" s="115"/>
      <c r="F7" s="116"/>
      <c r="G7" s="117">
        <f ca="1">IFERROR(NOW()-F7,"-")</f>
        <v>45954.858847800926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45954.858847800926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45954.858847800926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45954.858847800926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45954.858847800926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45954.858847800926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45954.858847800926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45954.858847800926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45954.858847800926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45954.858847800926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45954.858847800926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45954.858847800926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45954.858847800926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45954.858847800926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45954.858847800926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45954.858847800926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45954.858847800926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45954.858847800926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45954.858847800926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45954.858847800926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45954.858847800926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45954.858847800926</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45954.858847800926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45954.858847800926</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45954.858847800926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45954.858847800926</v>
      </c>
      <c r="H6" s="22"/>
      <c r="I6" s="19" t="s">
        <v>39088</v>
      </c>
      <c r="J6" s="18" t="str">
        <f>IFERROR(VLOOKUP(D6,DB!A:G,7,0),"")</f>
        <v/>
      </c>
      <c r="K6" s="46"/>
      <c r="L6" s="23" t="str">
        <f>IFERROR(VLOOKUP(D6,DB!A:I,9,0),"")</f>
        <v/>
      </c>
    </row>
    <row r="7" spans="1:13" ht="15" customHeight="1">
      <c r="A7" s="19"/>
      <c r="B7" s="63" t="str">
        <f>IFERROR(VLOOKUP(D7,DB!A:K,11,0),"")</f>
        <v/>
      </c>
      <c r="C7" s="18"/>
      <c r="D7" s="18"/>
      <c r="E7" s="18"/>
      <c r="F7" s="20"/>
      <c r="G7" s="21">
        <f t="shared" ca="1" si="0"/>
        <v>45954.858847800926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45954.858847800926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45954.858847800926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45954.858847800926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45954.858847800926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45954.858847800926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45954.858847800926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45954.858847800926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45954.858847800926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45954.858847800926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45954.858847800926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45954.858847800926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45954.858847800926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45954.858847800926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45954.858847800926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45954.858847800926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45954.858847800926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45954.858847800926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45954.858847800926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45954.858847800926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45954.858847800926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45954.858847800926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45954.858847800926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45954.858847800926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45954.858847800926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45954.858847800926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45954.858847800926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45954.858847800926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45954.858847800926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45954.858847800926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45954.858847800926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45954.858847800926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45954.858847800926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45954.858847800926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45954.858847800926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45954.858847800926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45954.858847800926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45954.858847800926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45954.858847800926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45954.858847800926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45954.858847800926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45954.858847800926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45954.858847800926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45954.858847800926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45954.858847800926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45954.858847800926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45954.858847800926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45954.858847800926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45954.858847800926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45954.858847800926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45954.858847800926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45954.858847800926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45954.858847800926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45954.858847800926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45954.858847800926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45954.858847800926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45954.858847800926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45954.858847800926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45954.858847800926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45954.858847800926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45954.858847800926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45954.858847800926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45954.858847800926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45954.858847800926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45954.858847800926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45954.858847800926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45954.858847800926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45954.858847800926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45954.858847800926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45954.858847800926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45954.858847800926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45954.858847800926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45954.858847800926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45954.858847800926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45954.858847800926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45954.858847800926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45954.858847800926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45954.858847800926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45954.858847800926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45954.858847800926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45954.858847800926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45954.858847800926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45954.858847800926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45954.858847800926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45954.858847800926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45954.858847800926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45954.858847800926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45954.858847800926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45954.858847800926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45954.858847800926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45954.858847800926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45954.858847800926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45954.858847800926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45954.858847800926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45954.858847800926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45954.858847800926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45954.858847800926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45954.858847800926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45954.858847800926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45954.858847800926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45954.858847800926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45954.858847800926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45954.858847800926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45954.858847800926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45954.858847800926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45954.858847800926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45954.858847800926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45954.858847800926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45954.858847800926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45954.858847800926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45954.858847800926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45954.858847800926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45954.858847800926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45954.858847800926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45954.858847800926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45954.858847800926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45954.858847800926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45954.858847800926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45954.858847800926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45954.858847800926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45954.858847800926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45954.858847800926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45954.858847800926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45954.858847800926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45954.858847800926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45954.858847800926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45954.858847800926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45954.858847800926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45954.858847800926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45954.858847800926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45954.858847800926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45954.858847800926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45954.858847800926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45954.858847800926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45954.858847800926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45954.858847800926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45954.858847800926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45954.858847800926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45954.858847800926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45954.858847800926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45954.858847800926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45954.858847800926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45954.858847800926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45954.858847800926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45954.858847800926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45954.858847800926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45954.858847800926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45954.858847800926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45954.858847800926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45954.858847800926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45954.858847800926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45954.858847800926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45954.858847800926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45954.858847800926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45954.858847800926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45954.858847800926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45954.858847800926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45954.858847800926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45954.858847800926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45954.858847800926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45954.858847800926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45954.858847800926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45954.858847800926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45954.858847800926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45954.858847800926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45954.858847800926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45954.858847800926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45954.858847800926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45954.858847800926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45954.858847800926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45954.858847800926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45954.858847800926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45954.858847800926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45954.858847800926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45954.858847800926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45954.858847800926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45954.858847800926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45954.858847800926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45954.858847800926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45954.858847800926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45954.858847800926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45954.858847800926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45954.858847800926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45954.858847800926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45954.858847800926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45954.858847800926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45954.858847800926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45954.858847800926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45954.858847800926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45954.858847800926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45954.858847800926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45954.858847800926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45954.858847800926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45954.858847800926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45954.858847800926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45954.858847800926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45954.858847800926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45954.858847800926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45954.858847800926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45954.858847800926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45954.858847800926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45954.858847800926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45954.858847800926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45954.858847800926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45954.858847800926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45954.858847800926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45954.858847800926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45954.858847800926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45954.858847800926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45954.858847800926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45954.858847800926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45954.858847800926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45954.858847800926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45954.858847800926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45954.858847800926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45954.858847800926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45954.858847800926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45954.858847800926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45954.858847800926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45954.858847800926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45954.858847800926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45954.858847800926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45954.858847800926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45954.858847800926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45954.858847800926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45954.858847800926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45954.858847800926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45954.858847800926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45954.858847800926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45954.858847800926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45954.858847800926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45954.858847800926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45954.858847800926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45954.858847800926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45954.858847800926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45954.858847800926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45954.858847800926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45954.858847800926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45954.858847800926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45954.858847800926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45954.858847800926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45954.858847800926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45954.858847800926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45954.858847800926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45954.858847800926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45954.858847800926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45954.858847800926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45954.858847800926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45954.858847800926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45954.858847800926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45954.858847800926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45954.858847800926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45954.858847800926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45954.858847800926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45954.858847800926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45954.858847800926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45954.858847800926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45954.858847800926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45954.858847800926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45954.858847800926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45954.858847800926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45954.858847800926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45954.858847800926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45954.858847800926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45954.858847800926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45954.858847800926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45954.858847800926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45954.858847800926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45954.858847800926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45954.858847800926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45954.858847800926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45954.858847800926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45954.858847800926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45954.858847800926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45954.858847800926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45954.858847800926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45954.858847800926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45954.858847800926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45954.858847800926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45954.858847800926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45954.858847800926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45954.858847800926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45954.858847800926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45954.858847800926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45954.858847800926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45954.858847800926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45954.858847800926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45954.858847800926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45954.858847800926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45954.858847800926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45954.858847800926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45954.858847800926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45954.858847800926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45954.858847800926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45954.858847800926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45954.858847800926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45954.858847800926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45954.858847800926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45954.858847800926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45954.858847800926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45954.858847800926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45954.858847800926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45954.858847800926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45954.858847800926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45954.858847800926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45954.858847800926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45954.858847800926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45954.858847800926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45954.858847800926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45954.858847800926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45954.858847800926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45954.858847800926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45954.858847800926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45954.858847800926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45954.858847800926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45954.858847800926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45954.858847800926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45954.858847800926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45954.858847800926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45954.858847800926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45954.858847800926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45954.858847800926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45954.858847800926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45954.858847800926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45954.858847800926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45954.858847800926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45954.858847800926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45954.858847800926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45954.858847800926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45954.858847800926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45954.858847800926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45954.858847800926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45954.858847800926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45954.858847800926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45954.858847800926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45954.858847800926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45954.858847800926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45954.858847800926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45954.858847800926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45954.858847800926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45954.858847800926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45954.858847800926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45954.858847800926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45954.858847800926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45954.858847800926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45954.858847800926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45954.858847800926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45954.858847800926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45954.858847800926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45954.858847800926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45954.858847800926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45954.858847800926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45954.858847800926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45954.858847800926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45954.858847800926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45954.858847800926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45954.858847800926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45954.858847800926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45954.858847800926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45954.858847800926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45954.858847800926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45954.858847800926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45954.858847800926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45954.858847800926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45954.858847800926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45954.858847800926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45954.858847800926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45954.858847800926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45954.858847800926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45954.858847800926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45954.858847800926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45954.858847800926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45954.858847800926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45954.858847800926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45954.858847800926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45954.858847800926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45954.858847800926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45954.858847800926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45954.858847800926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45954.858847800926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45954.858847800926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45954.858847800926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45954.858847800926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45954.858847800926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45954.858847800926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45954.858847800926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45954.858847800926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45954.858847800926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45954.858847800926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45954.858847800926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45954.858847800926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45954.858847800926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45954.858847800926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45954.858847800926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45954.858847800926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45954.858847800926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45954.858847800926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45954.858847800926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45954.858847800926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45954.858847800926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45954.858847800926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45954.858847800926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45954.858847800926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45954.858847800926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45954.858847800926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45954.858847800926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45954.858847800926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45954.858847800926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45954.858847800926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45954.858847800926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45954.858847800926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45954.858847800926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45954.858847800926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45954.858847800926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45954.858847800926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45954.858847800926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45954.858847800926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45954.858847800926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45954.858847800926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45954.858847800926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45954.858847800926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45954.858847800926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45954.858847800926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45954.858847800926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45954.858847800926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45954.858847800926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45954.858847800926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45954.858847800926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45954.858847800926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45954.858847800926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45954.858847800926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45954.858847800926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45954.858847800926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45954.858847800926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45954.858847800926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45954.858847800926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45954.858847800926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45954.858847800926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45954.858847800926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45954.858847800926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45954.858847800926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45954.858847800926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45954.858847800926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45954.858847800926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45954.858847800926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45954.858847800926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45954.858847800926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45954.858847800926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45954.858847800926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45954.858847800926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45954.858847800926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45954.858847800926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45954.858847800926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45954.858847800926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45954.858847800926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45954.858847800926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45954.858847800926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45954.858847800926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45954.858847800926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45954.858847800926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45954.858847800926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45954.858847800926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45954.858847800926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45954.858847800926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45954.858847800926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45954.858847800926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45954.858847800926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45954.858847800926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45954.858847800926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45954.858847800926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45954.858847800926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45954.858847800926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45954.858847800926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45954.858847800926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45954.858847800926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45954.858847800926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45954.858847800926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45954.858847800926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45954.858847800926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45954.858847800926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45954.858847800926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45954.858847800926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45954.858847800926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45954.858847800926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45954.858847800926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45954.858847800926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45954.858847800926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45954.858847800926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45954.858847800926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45954.858847800926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45954.858847800926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45954.858847800926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45954.858847800926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45954.858847800926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45954.858847800926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45954.858847800926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45954.858847800926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45954.858847800926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45954.858847800926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45954.858847800926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45954.858847800926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45954.858847800926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45954.858847800926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45954.858847800926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45954.858847800926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45954.858847800926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45954.858847800926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45954.858847800926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45954.858847800926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45954.858847800926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45954.858847800926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45954.858847800926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45954.858847800926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45954.858847800926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45954.858847800926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45954.858847800926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45954.858847800926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45954.858847800926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45954.858847800926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45954.858847800926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45954.858847800926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45954.858847800926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45954.858847800926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45954.858847800926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45954.858847800926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45954.858847800926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45954.858847800926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45954.858847800926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45954.858847800926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45954.858847800926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45954.858847800926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45954.858847800926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45954.858847800926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45954.858847800926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45954.858847800926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45954.858847800926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45954.858847800926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45954.858847800926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45954.858847800926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45954.858847800926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45954.858847800926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45954.858847800926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45954.858847800926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45954.858847800926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45954.858847800926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45954.858847800926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45954.858847800926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45954.858847800926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45954.858847800926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45954.858847800926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45954.858847800926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45954.858847800926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45954.858847800926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45954.858847800926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45954.858847800926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45954.858847800926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45954.858847800926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45954.858847800926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45954.858847800926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45954.858847800926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45954.858847800926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45954.858847800926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45954.858847800926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45954.858847800926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45954.858847800926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45954.858847800926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45954.858847800926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45954.858847800926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45954.858847800926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45954.858847800926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45954.858847800926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45954.858847800926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45954.858847800926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45954.858847800926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45954.858847800926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45954.858847800926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45954.858847800926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45954.858847800926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45954.858847800926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45954.858847800926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45954.858847800926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45954.858847800926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45954.858847800926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45954.858847800926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45954.858847800926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45954.858847800926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45954.858847800926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45954.858847800926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45954.858847800926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45954.858847800926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45954.858847800926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45954.858847800926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45954.858847800926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45954.858847800926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45954.858847800926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45954.858847800926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45954.858847800926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45954.858847800926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45954.858847800926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45954.858847800926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45954.858847800926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45954.858847800926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45954.858847800926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45954.858847800926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45954.858847800926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45954.858847800926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45954.858847800926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45954.858847800926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45954.858847800926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45954.858847800926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45954.858847800926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45954.858847800926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45954.858847800926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45954.858847800926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45954.858847800926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45954.858847800926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45954.858847800926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45954.858847800926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45954.858847800926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45954.858847800926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45954.858847800926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45954.858847800926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45954.858847800926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45954.858847800926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45954.858847800926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45954.858847800926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45954.858847800926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45954.858847800926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45954.858847800926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45954.858847800926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45954.858847800926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45954.858847800926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45954.858847800926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45954.858847800926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45954.858847800926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45954.858847800926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45954.858847800926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45954.858847800926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45954.858847800926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45954.858847800926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45954.858847800926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45954.858847800926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45954.858847800926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45954.858847800926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45954.858847800926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45954.858847800926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45954.858847800926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45954.858847800926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45954.858847800926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45954.858847800926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45954.858847800926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45954.858847800926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45954.858847800926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45954.858847800926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45954.858847800926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45954.858847800926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45954.858847800926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45954.858847800926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45954.858847800926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45954.858847800926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45954.858847800926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45954.858847800926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45954.858847800926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45954.858847800926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45954.858847800926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45954.858847800926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45954.858847800926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45954.858847800926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45954.858847800926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45954.858847800926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45954.858847800926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45954.858847800926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45954.858847800926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45954.858847800926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45954.858847800926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45954.858847800926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45954.858847800926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45954.858847800926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45954.858847800926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45954.858847800926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45954.858847800926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45954.858847800926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45954.858847800926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45954.858847800926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45954.858847800926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45954.858847800926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45954.858847800926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45954.858847800926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45954.858847800926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45954.858847800926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45954.858847800926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45954.858847800926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45954.858847800926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45954.858847800926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45954.858847800926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45954.858847800926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45954.858847800926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45954.858847800926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45954.858847800926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45954.858847800926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45954.858847800926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45954.858847800926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45954.858847800926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45954.858847800926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45954.858847800926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45954.858847800926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45954.858847800926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45954.858847800926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45954.858847800926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45954.858847800926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45954.858847800926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45954.858847800926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45954.858847800926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45954.858847800926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45954.858847800926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45954.858847800926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45954.858847800926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45954.858847800926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45954.858847800926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45954.858847800926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45954.858847800926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45954.858847800926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45954.858847800926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45954.858847800926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45954.858847800926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45954.858847800926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45954.858847800926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45954.858847800926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45954.858847800926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45954.858847800926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45954.858847800926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45954.858847800926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45954.858847800926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45954.858847800926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45954.858847800926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45954.858847800926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45954.858847800926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45954.858847800926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45954.858847800926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45954.858847800926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45954.858847800926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45954.858847800926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45954.858847800926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45954.858847800926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45954.858847800926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45954.858847800926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45954.858847800926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45954.858847800926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45954.858847800926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45954.858847800926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45954.858847800926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45954.858847800926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45954.858847800926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45954.858847800926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45954.858847800926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45954.858847800926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45954.858847800926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45954.858847800926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45954.858847800926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45954.858847800926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45954.858847800926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45954.858847800926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45954.858847800926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45954.858847800926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45954.858847800926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45954.858847800926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45954.858847800926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45954.858847800926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45954.858847800926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45954.858847800926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45954.858847800926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45954.858847800926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45954.858847800926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45954.858847800926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45954.858847800926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45954.858847800926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45954.858847800926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45954.858847800926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45954.858847800926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45954.858847800926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45954.858847800926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45954.858847800926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45954.858847800926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45954.858847800926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45954.858847800926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45954.858847800926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45954.858847800926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45954.858847800926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45954.858847800926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45954.858847800926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45954.858847800926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45954.858847800926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45954.858847800926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45954.858847800926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45954.858847800926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45954.858847800926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45954.858847800926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45954.858847800926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45954.858847800926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45954.858847800926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45954.858847800926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45954.858847800926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45954.858847800926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45954.858847800926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45954.858847800926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45954.858847800926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45954.858847800926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45954.858847800926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45954.858847800926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45954.858847800926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45954.858847800926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45954.858847800926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45954.858847800926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45954.858847800926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45954.858847800926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45954.858847800926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45954.858847800926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45954.858847800926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45954.858847800926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45954.858847800926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45954.858847800926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45954.858847800926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45954.858847800926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45954.858847800926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45954.858847800926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45954.858847800926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45954.858847800926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45954.858847800926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45954.858847800926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45954.858847800926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45954.858847800926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45954.858847800926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45954.858847800926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45954.858847800926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45954.858847800926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45954.858847800926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45954.858847800926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45954.858847800926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45954.858847800926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45954.858847800926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45954.858847800926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45954.858847800926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45954.858847800926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45954.858847800926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45954.858847800926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45954.858847800926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45954.858847800926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45954.858847800926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45954.858847800926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45954.858847800926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45954.858847800926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45954.858847800926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45954.858847800926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45954.858847800926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45954.858847800926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45954.858847800926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45954.858847800926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45954.858847800926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45954.858847800926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45954.858847800926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45954.858847800926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45954.858847800926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45954.858847800926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45954.858847800926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45954.858847800926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45954.858847800926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45954.858847800926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45954.858847800926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45954.858847800926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45954.858847800926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45954.858847800926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45954.858847800926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45954.858847800926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45954.858847800926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45954.858847800926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45954.858847800926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45954.858847800926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45954.858847800926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45954.858847800926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45954.858847800926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45954.858847800926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45954.858847800926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45954.858847800926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45954.858847800926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45954.858847800926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45954.858847800926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45954.858847800926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45954.858847800926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45954.858847800926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45954.858847800926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45954.858847800926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45954.858847800926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45954.858847800926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45954.858847800926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45954.858847800926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45954.858847800926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45954.858847800926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45954.858847800926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45954.858847800926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45954.858847800926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45954.858847800926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45954.858847800926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45954.858847800926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45954.858847800926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45954.858847800926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45954.858847800926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45954.858847800926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45954.858847800926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45954.858847800926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45954.858847800926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45954.858847800926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45954.858847800926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45954.858847800926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45954.858847800926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45954.858847800926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45954.858847800926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45954.858847800926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45954.858847800926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45954.858847800926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45954.858847800926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45954.858847800926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45954.858847800926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45954.858847800926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45954.858847800926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45954.858847800926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45954.858847800926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45954.858847800926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45954.858847800926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45954.858847800926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45954.858847800926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45954.858847800926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45954.858847800926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45954.858847800926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45954.858847800926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45954.858847800926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45954.858847800926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45954.858847800926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45954.858847800926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45954.858847800926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45954.858847800926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45954.858847800926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45954.858847800926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45954.858847800926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45954.858847800926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45954.858847800926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45954.858847800926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45954.858847800926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45954.858847800926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45954.858847800926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45954.858847800926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45954.858847800926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45954.858847800926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45954.858847800926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45954.858847800926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45954.858847800926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45954.858847800926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45954.858847800926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45954.858847800926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45954.858847800926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45954.858847800926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45954.858847800926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45954.858847800926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45954.858847800926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45954.858847800926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45954.858847800926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45954.858847800926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45954.858847800926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45954.858847800926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45954.858847800926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45954.858847800926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45954.858847800926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45954.858847800926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45954.858847800926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45954.858847800926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45954.858847800926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45954.858847800926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45954.858847800926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45954.858847800926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45954.858847800926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45954.858847800926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45954.858847800926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45954.858847800926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45954.858847800926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45954.858847800926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45954.858847800926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45954.858847800926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45954.858847800926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45954.858847800926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45954.858847800926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45954.858847800926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45954.858847800926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45954.858847800926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45954.858847800926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45954.858847800926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45954.858847800926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45954.858847800926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45954.858847800926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45954.858847800926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45954.858847800926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45954.858847800926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45954.858847800926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45954.858847800926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45954.858847800926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45954.858847800926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45954.858847800926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45954.858847800926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45954.858847800926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45954.858847800926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45954.858847800926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45954.858847800926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45954.858847800926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45954.858847800926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45954.858847800926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45954.858847800926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45954.858847800926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45954.858847800926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45954.858847800926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45954.858847800926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45954.858847800926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45954.858847800926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45954.858847800926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45954.858847800926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45954.858847800926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45954.858847800926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45954.858847800926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45954.858847800926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45954.858847800926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45954.858847800926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45954.858847800926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45954.858847800926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45954.858847800926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45954.858847800926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45954.858847800926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45954.858847800926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45954.858847800926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45954.858847800926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45954.858847800926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45954.858847800926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45954.858847800926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45954.858847800926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45954.858847800926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45954.858847800926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45954.858847800926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45954.858847800926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45954.858847800926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45954.858847800926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45954.858847800926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45954.858847800926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45954.858847800926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45954.858847800926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45954.858847800926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45954.858847800926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45954.858847800926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45954.858847800926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45954.858847800926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45954.858847800926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45954.858847800926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45954.858847800926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45954.858847800926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45954.858847800926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45954.858847800926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45954.858847800926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45954.858847800926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45954.858847800926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45954.858847800926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45954.858847800926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45954.858847800926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45954.858847800926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45954.858847800926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45954.858847800926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45954.858847800926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45954.858847800926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45954.858847800926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45954.858847800926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45954.858847800926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45954.858847800926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45954.858847800926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45954.858847800926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45954.858847800926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45954.858847800926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45954.858847800926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45954.858847800926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45954.858847800926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45954.858847800926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45954.858847800926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45954.858847800926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45954.858847800926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45954.858847800926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45954.858847800926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45954.858847800926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45954.858847800926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45954.858847800926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45954.858847800926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45954.858847800926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45954.858847800926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45954.858847800926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45954.858847800926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45954.858847800926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45954.858847800926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45954.858847800926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45954.858847800926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45954.858847800926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45954.858847800926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45954.858847800926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45954.858847800926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45954.858847800926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45954.858847800926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45954.858847800926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45954.858847800926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45954.858847800926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45954.858847800926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45954.858847800926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45954.858847800926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45954.858847800926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45954.858847800926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45954.858847800926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45954.858847800926</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4"/>
  <sheetViews>
    <sheetView tabSelected="1"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251.37813020832982</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1.2241255787012051</v>
      </c>
      <c r="H3" s="124">
        <v>45953.546631944446</v>
      </c>
      <c r="I3" s="120" t="str">
        <f>IFERROR(VLOOKUP(D3,DB!A:F,6,0),"")</f>
        <v>SCECO</v>
      </c>
      <c r="J3" s="120" t="str">
        <f>IFERROR(VLOOKUP(D3,DB!A:G,7,0),"")</f>
        <v>Dead</v>
      </c>
      <c r="K3" s="126" t="s">
        <v>39092</v>
      </c>
      <c r="L3" s="122" t="str">
        <f>IFERROR(VLOOKUP(D3,DB!A:I,9,0),"")</f>
        <v>Latis</v>
      </c>
    </row>
    <row r="4" spans="1:16" ht="20.25" customHeight="1">
      <c r="A4" s="120" t="s">
        <v>39093</v>
      </c>
      <c r="B4" s="120" t="str">
        <f>IFERROR(VLOOKUP(D4,DB!A:K,11,0),"")</f>
        <v>R4</v>
      </c>
      <c r="C4" s="121">
        <v>1</v>
      </c>
      <c r="D4" s="122" t="s">
        <v>37641</v>
      </c>
      <c r="E4" s="99" t="s">
        <v>38998</v>
      </c>
      <c r="F4" s="124">
        <v>45954.6559375</v>
      </c>
      <c r="G4" s="125">
        <f ca="1">IFERROR(NOW()-F4,"")</f>
        <v>0.20291030092630535</v>
      </c>
      <c r="H4" s="124">
        <v>45954.623298611114</v>
      </c>
      <c r="I4" s="120" t="str">
        <f>IFERROR(VLOOKUP(D4,DB!A:F,6,0),"")</f>
        <v>SCECO</v>
      </c>
      <c r="J4" s="120" t="str">
        <f>IFERROR(VLOOKUP(D4,DB!A:G,7,0),"")</f>
        <v>Dead</v>
      </c>
      <c r="K4" s="126" t="s">
        <v>39094</v>
      </c>
      <c r="L4" s="122" t="str">
        <f>IFERROR(VLOOKUP(D4,DB!A:I,9,0),"")</f>
        <v>Latis</v>
      </c>
    </row>
    <row r="5" spans="1:16" ht="15" customHeight="1">
      <c r="A5" s="120" t="s">
        <v>39095</v>
      </c>
      <c r="B5" s="120" t="str">
        <f>IFERROR(VLOOKUP(D5,DB!A:K,11,0),"")</f>
        <v>R4</v>
      </c>
      <c r="C5" s="121">
        <v>2</v>
      </c>
      <c r="D5" s="122" t="s">
        <v>39096</v>
      </c>
      <c r="E5" s="99" t="s">
        <v>39079</v>
      </c>
      <c r="F5" s="124">
        <v>45954.847222222219</v>
      </c>
      <c r="G5" s="125">
        <f ca="1">IFERROR(NOW()-F5,"")</f>
        <v>1.1625578707025852E-2</v>
      </c>
      <c r="H5" s="124">
        <v>45954.831250000003</v>
      </c>
      <c r="I5" s="120" t="str">
        <f>IFERROR(VLOOKUP(D5,DB!A:F,6,0),"")</f>
        <v>SCECO</v>
      </c>
      <c r="J5" s="120" t="str">
        <f>IFERROR(VLOOKUP(D5,DB!A:G,7,0),"")</f>
        <v>Good</v>
      </c>
      <c r="K5" s="126" t="s">
        <v>39097</v>
      </c>
      <c r="L5" s="122" t="str">
        <f>IFERROR(VLOOKUP(D5,DB!A:I,9,0),"")</f>
        <v>Latis</v>
      </c>
    </row>
    <row r="6" spans="1:16" ht="15" customHeight="1">
      <c r="A6" s="120"/>
      <c r="B6" s="120" t="str">
        <f>IFERROR(VLOOKUP(D6,DB!A:K,11,0),"")</f>
        <v/>
      </c>
      <c r="C6" s="121"/>
      <c r="D6" s="122"/>
      <c r="E6" s="99"/>
      <c r="F6" s="124"/>
      <c r="G6" s="125">
        <f ca="1">IFERROR(NOW()-F6,"")</f>
        <v>45954.858847800926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45954.858847800926</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45954.858847800926</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45954.858847800926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45954.858847800926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45954.858847800926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45954.858847800926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45954.858847800926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45954.858847800926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45954.858847800926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45954.858847800926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45954.858847800926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45954.858847800926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2"/>
      <c r="E19" s="99"/>
      <c r="F19" s="124"/>
      <c r="G19" s="125">
        <f ca="1">IFERROR(NOW()-F19,"")</f>
        <v>45954.858847800926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45954.858847800926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45954.858847800926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64"/>
      <c r="E22" s="99"/>
      <c r="F22" s="124"/>
      <c r="G22" s="125">
        <f ca="1">IFERROR(NOW()-F22,"")</f>
        <v>45954.858847800926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45954.858847800926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99"/>
      <c r="F24" s="124"/>
      <c r="G24" s="125">
        <f ca="1">IFERROR(NOW()-F24,"")</f>
        <v>45954.858847800926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45954.858847800926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45954.858847800926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45954.858847800926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45954.858847800926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45954.858847800926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45954.858847800926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45954.858847800926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45954.858847800926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45954.858847800926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45954.858847800926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45954.858847800926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45954.858847800926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45954.858847800926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45954.858847800926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45954.858847800926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45954.858847800926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45954.858847800926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45954.858847800926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45954.858847800926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45954.858847800926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45954.858847800926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45954.858847800926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45954.858847800926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45954.858847800926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45954.858847800926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45954.858847800926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45954.858847800926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45954.858847800926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45954.858847800926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45954.858847800926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45954.858847800926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45954.858847800926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45954.858847800926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45954.858847800926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45954.858847800926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45954.858847800926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45954.858847800926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45954.858847800926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45954.858847800926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45954.858847800926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45954.858847800926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45954.858847800926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45954.858847800926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45954.858847800926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45954.858847800926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45954.858847800926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45954.858847800926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45954.858847800926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45954.858847800926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45954.858847800926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45954.858847800926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45954.858847800926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45954.858847800926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45954.858847800926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45954.858847800926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45954.858847800926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45954.858847800926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45954.858847800926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45954.858847800926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45954.858847800926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45954.858847800926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45954.858847800926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45954.858847800926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45954.858847800926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45954.858847800926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45954.858847800926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45954.858847800926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45954.858847800926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45954.858847800926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45954.858847800926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45954.858847800926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45954.858847800926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45954.858847800926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45954.858847800926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45954.858847800926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45954.858847800926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45954.858847800926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45954.858847800926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45954.858847800926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45954.858847800926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45954.858847800926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45954.858847800926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45954.858847800926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45954.858847800926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45954.858847800926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45954.858847800926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45954.858847800926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45954.858847800926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45954.858847800926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45954.858847800926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45954.858847800926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45954.858847800926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45954.858847800926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45954.858847800926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45954.858847800926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45954.858847800926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45954.858847800926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45954.858847800926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45954.858847800926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45954.858847800926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45954.858847800926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45954.858847800926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45954.858847800926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45954.858847800926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45954.858847800926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45954.858847800926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45954.858847800926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45954.858847800926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45954.858847800926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45954.858847800926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45954.858847800926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45954.858847800926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45954.858847800926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45954.858847800926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45954.858847800926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45954.858847800926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45954.858847800926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45954.858847800926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45954.858847800926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45954.858847800926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45954.858847800926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45954.858847800926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45954.858847800926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45954.858847800926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45954.858847800926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45954.858847800926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45954.858847800926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45954.858847800926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45954.858847800926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45954.858847800926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45954.858847800926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45954.858847800926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45954.858847800926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45954.858847800926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45954.858847800926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45954.858847800926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45954.858847800926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45954.858847800926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45954.858847800926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45954.858847800926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45954.858847800926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45954.858847800926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45954.858847800926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45954.858847800926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45954.858847800926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45954.858847800926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45954.858847800926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45954.858847800926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45954.858847800926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45954.858847800926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45954.858847800926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45954.858847800926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45954.858847800926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45954.858847800926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45954.858847800926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45954.858847800926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45954.858847800926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45954.858847800926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45954.858847800926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45954.858847800926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45954.858847800926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45954.858847800926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45954.858847800926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45954.858847800926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45954.858847800926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45954.858847800926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45954.858847800926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45954.858847800926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45954.858847800926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45954.858847800926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45954.858847800926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45954.858847800926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45954.858847800926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45954.858847800926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45954.858847800926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45954.858847800926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45954.858847800926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45954.858847800926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45954.858847800926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45954.858847800926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45954.858847800926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45954.858847800926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45954.858847800926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45954.858847800926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45954.858847800926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45954.858847800926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45954.858847800926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45954.858847800926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45954.858847800926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45954.858847800926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45954.858847800926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45954.858847800926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45954.858847800926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45954.858847800926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45954.858847800926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45954.858847800926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45954.858847800926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45954.858847800926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45954.858847800926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45954.858847800926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45954.858847800926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45954.858847800926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45954.858847800926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45954.858847800926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45954.858847800926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45954.858847800926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45954.858847800926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45954.858847800926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45954.858847800926</v>
      </c>
      <c r="H233" s="124"/>
      <c r="I233" s="120" t="str">
        <f>IFERROR(VLOOKUP(D233,DB!A:F,6,0),"")</f>
        <v/>
      </c>
      <c r="J233" s="120" t="str">
        <f>IFERROR(VLOOKUP(D233,DB!A:G,7,0),"")</f>
        <v/>
      </c>
      <c r="K233" s="126"/>
      <c r="L233" s="122" t="str">
        <f>IFERROR(VLOOKUP(D233,DB!A:I,9,0),"")</f>
        <v/>
      </c>
    </row>
    <row r="234" spans="1:12" ht="15" customHeight="1">
      <c r="A234" s="127"/>
      <c r="B234" s="127" t="str">
        <f>IFERROR(VLOOKUP(D234,DB!A:K,11,0),"")</f>
        <v/>
      </c>
      <c r="C234" s="128"/>
      <c r="D234" s="129"/>
      <c r="E234" s="130"/>
      <c r="F234" s="131"/>
      <c r="G234" s="132">
        <f ca="1">IFERROR(NOW()-F234,"")</f>
        <v>45954.858847800926</v>
      </c>
      <c r="H234" s="131"/>
      <c r="I234" s="127" t="str">
        <f>IFERROR(VLOOKUP(D234,DB!A:F,6,0),"")</f>
        <v/>
      </c>
      <c r="J234" s="127" t="str">
        <f>IFERROR(VLOOKUP(D234,DB!A:G,7,0),"")</f>
        <v/>
      </c>
      <c r="K234" s="133"/>
      <c r="L234" s="129" t="str">
        <f>IFERROR(VLOOKUP(D234,DB!A:I,9,0),"")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63.026787615737703</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28.669970486109378</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6.1977366898136097</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0.40920659722178243</v>
      </c>
      <c r="H5" s="154">
        <v>45954.369560185187</v>
      </c>
      <c r="I5" s="153" t="str">
        <f>IFERROR(VLOOKUP(D5,DB!A:F,6,0),"")</f>
        <v>SCECO</v>
      </c>
      <c r="J5" s="153" t="str">
        <f>IFERROR(VLOOKUP(D5,DB!A:G,7,0),"")</f>
        <v>Good</v>
      </c>
      <c r="K5" s="153" t="s">
        <v>39105</v>
      </c>
      <c r="L5" s="153" t="str">
        <f>IFERROR(VLOOKUP(D5,DB!A:I,9,0),"")</f>
        <v>Latis</v>
      </c>
    </row>
    <row r="6" spans="1:13" ht="15">
      <c r="A6" s="153"/>
      <c r="B6" s="153" t="str">
        <f>IFERROR(VLOOKUP(D6,DB!A:K,11,0),"")</f>
        <v/>
      </c>
      <c r="C6" s="153"/>
      <c r="D6" s="153"/>
      <c r="E6" s="153"/>
      <c r="F6" s="154"/>
      <c r="G6" s="155">
        <f ca="1">IFERROR(NOW()-F6,"")</f>
        <v>45954.858847800926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45954.858847800926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45954.858847800926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45954.858847800926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45954.858847800926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45954.858847800926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45954.858847800926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45954.858847800926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45954.858847800926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45954.858847800926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45954.858847800926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45954.858847800926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45954.858847800926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45954.858847800926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45954.858847800926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45954.858847800926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45954.858847800926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45954.858847800926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45954.858847800926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45954.858847800926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45954.858847800926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45954.858847800926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45954.858847800926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45954.858847800926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45954.858847800926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45954.858847800926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45954.858847800926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45954.858847800926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45954.858847800926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45954.858847800926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45954.858847800926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45954.858847800926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45954.858847800926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45954.858847800926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45954.858847800926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45954.858847800926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45954.858847800926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45954.858847800926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45954.858847800926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45954.858847800926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45954.858847800926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45954.858847800926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45954.858847800926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45954.858847800926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45954.858847800926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45954.858847800926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45954.858847800926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45954.858847800926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45954.858847800926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45954.858847800926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45954.858847800926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45954.858847800926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45954.858847800926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45954.858847800926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45954.858847800926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45954.858847800926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45954.858847800926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45954.858847800926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45954.858847800926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45954.858847800926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45954.858847800926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45954.858847800926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45954.858847800926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45954.858847800926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45954.858847800926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45954.858847800926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45954.858847800926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45954.858847800926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45954.858847800926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45954.858847800926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45954.858847800926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45954.858847800926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45954.858847800926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45954.858847800926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45954.858847800926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45954.858847800926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45954.858847800926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45954.858847800926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45954.858847800926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45954.858847800926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45954.858847800926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45954.858847800926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45954.858847800926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45954.858847800926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45954.858847800926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45954.858847800926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45954.858847800926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45954.858847800926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45954.858847800926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45954.858847800926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45954.858847800926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45954.858847800926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45954.858847800926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45954.858847800926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45954.858847800926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45954.858847800926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45954.858847800926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45954.858847800926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45954.858847800926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45954.858847800926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45954.858847800926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45954.858847800926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45954.858847800926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45954.858847800926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45954.858847800926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45954.858847800926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45954.858847800926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45954.858847800926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45954.858847800926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45954.858847800926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45954.858847800926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45954.858847800926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45954.858847800926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45954.858847800926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45954.858847800926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45954.858847800926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45954.858847800926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45954.858847800926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45954.858847800926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45954.858847800926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45954.858847800926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45954.858847800926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45954.858847800926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45954.858847800926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45954.858847800926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45954.858847800926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45954.858847800926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45954.858847800926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45954.858847800926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45954.858847800926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45954.858847800926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45954.858847800926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45954.858847800926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45954.858847800926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45954.858847800926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45954.858847800926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45954.858847800926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45954.858847800926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45954.858847800926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45954.858847800926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45954.858847800926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45954.858847800926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45954.858847800926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45954.858847800926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45954.858847800926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45954.858847800926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45954.858847800926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45954.858847800926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45954.858847800926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45954.858847800926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45954.858847800926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45954.858847800926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45954.858847800926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45954.858847800926</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45954.858847800926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45954.858847800926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45954.858847800926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45954.858847800926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45954.858847800926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45954.858847800926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45954.858847800926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45954.858847800926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45954.858847800926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45954.858847800926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45954.858847800926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45954.858847800926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45954.858847800926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45954.858847800926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45954.858847800926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45954.858847800926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45954.858847800926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45954.858847800926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45954.858847800926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45954.858847800926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45954.858847800926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45954.858847800926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45954.858847800926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45954.858847800926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45954.858847800926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45954.858847800926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45954.858847800926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45954.858847800926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45954.858847800926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45954.858847800926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45954.858847800926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45954.858847800926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45954.858847800926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45954.858847800926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45954.858847800926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45954.858847800926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45954.858847800926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45954.858847800926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45954.858847800926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45954.858847800926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45954.858847800926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45954.858847800926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45954.858847800926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45954.858847800926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45954.858847800926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45954.858847800926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45954.858847800926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45954.858847800926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45954.858847800926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45954.858847800926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45954.858847800926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45954.858847800926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45954.858847800926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45954.858847800926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45954.858847800926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45954.858847800926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45954.858847800926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45954.858847800926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45954.858847800926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45954.858847800926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45954.858847800926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45954.858847800926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45954.858847800926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45954.858847800926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45954.858847800926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45954.858847800926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45954.858847800926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45954.858847800926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45954.858847800926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45954.858847800926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45954.858847800926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45954.858847800926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45954.858847800926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45954.858847800926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45954.858847800926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45954.858847800926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45954.858847800926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45954.858847800926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45954.858847800926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45954.858847800926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45954.858847800926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45954.858847800926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45954.858847800926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45954.858847800926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45954.858847800926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45954.858847800926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45954.858847800926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45954.858847800926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45954.858847800926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45954.858847800926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45954.858847800926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45954.858847800926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45954.858847800926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45954.858847800926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45954.858847800926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45954.858847800926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45954.858847800926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45954.858847800926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45954.858847800926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45954.858847800926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45954.858847800926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45954.858847800926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45954.858847800926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45954.858847800926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45954.858847800926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45954.858847800926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45954.858847800926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45954.858847800926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45954.858847800926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45954.858847800926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45954.858847800926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45954.858847800926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45954.858847800926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45954.858847800926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45954.858847800926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45954.858847800926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45954.858847800926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45954.858847800926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45954.858847800926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45954.858847800926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45954.858847800926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45954.858847800926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45954.858847800926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45954.858847800926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45954.858847800926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45954.858847800926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45954.858847800926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45954.858847800926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45954.858847800926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45954.858847800926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45954.858847800926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45954.858847800926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45954.858847800926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45954.858847800926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45954.858847800926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45954.858847800926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45954.858847800926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45954.858847800926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45954.858847800926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45954.858847800926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45954.858847800926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45954.858847800926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45954.858847800926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45954.858847800926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45954.858847800926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45954.858847800926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45954.858847800926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45954.858847800926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45954.858847800926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45954.858847800926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45954.858847800926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45954.858847800926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45954.858847800926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45954.858847800926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45954.858847800926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45954.858847800926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45954.858847800926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45954.858847800926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45954.858847800926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45954.858847800926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45954.858847800926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45954.858847800926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45954.858847800926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45954.858847800926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45954.858847800926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45954.858847800926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45954.858847800926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45954.858847800926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45954.858847800926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45954.858847800926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45954.858847800926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45954.858847800926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45954.858847800926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45954.858847800926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45954.858847800926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45954.858847800926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45954.858847800926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45954.858847800926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45954.858847800926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45954.858847800926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45954.858847800926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45954.858847800926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45954.858847800926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45954.858847800926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45954.858847800926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45954.858847800926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45954.858847800926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45954.858847800926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45954.858847800926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45954.858847800926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45954.858847800926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45954.858847800926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45954.858847800926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45954.858847800926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45954.858847800926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45954.858847800926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45954.858847800926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45954.858847800926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45954.858847800926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45954.858847800926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45954.858847800926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45954.858847800926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45954.858847800926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45954.858847800926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45954.858847800926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45954.858847800926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45954.858847800926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45954.858847800926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45954.858847800926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45954.858847800926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45954.858847800926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45954.858847800926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45954.858847800926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45954.858847800926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45954.858847800926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45954.858847800926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45954.858847800926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45954.858847800926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45954.858847800926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45954.858847800926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45954.858847800926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45954.858847800926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45954.858847800926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45954.858847800926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45954.858847800926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45954.858847800926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45954.858847800926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45954.858847800926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45954.858847800926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45954.858847800926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45954.858847800926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45954.858847800926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45954.858847800926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45954.858847800926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45954.858847800926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45954.858847800926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45954.858847800926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45954.858847800926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45954.858847800926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45954.858847800926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45954.858847800926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45954.858847800926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45954.858847800926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45954.858847800926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45954.858847800926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45954.858847800926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45954.858847800926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45954.858847800926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45954.858847800926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45954.858847800926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45954.858847800926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45954.858847800926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45954.858847800926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45954.858847800926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45954.858847800926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45954.858847800926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45954.858847800926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45954.858847800926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45954.858847800926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45954.858847800926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45954.858847800926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45954.858847800926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45954.858847800926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45954.858847800926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45954.858847800926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45954.858847800926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45954.858847800926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45954.858847800926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45954.858847800926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45954.858847800926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45954.858847800926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45954.858847800926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45954.858847800926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45954.858847800926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45954.858847800926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45954.858847800926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45954.858847800926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45954.858847800926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45954.858847800926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45954.858847800926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45954.858847800926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45954.858847800926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45954.858847800926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45954.858847800926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45954.858847800926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45954.858847800926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45954.858847800926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45954.858847800926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45954.858847800926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45954.858847800926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45954.858847800926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45954.858847800926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45954.858847800926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45954.858847800926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45954.858847800926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45954.858847800926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45954.858847800926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45954.858847800926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45954.858847800926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45954.858847800926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45954.858847800926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45954.858847800926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45954.858847800926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45954.858847800926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45954.858847800926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45954.858847800926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45954.858847800926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45954.858847800926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45954.858847800926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45954.858847800926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45954.858847800926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45954.858847800926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45954.858847800926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45954.858847800926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45954.858847800926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45954.858847800926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45954.858847800926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45954.858847800926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45954.858847800926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45954.858847800926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45954.858847800926</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1</v>
      </c>
      <c r="D2" s="104" t="s">
        <v>33195</v>
      </c>
      <c r="E2" s="107" t="s">
        <v>38998</v>
      </c>
      <c r="F2" s="108">
        <v>45954.820706018516</v>
      </c>
      <c r="G2" s="77">
        <f ca="1">IFERROR(NOW()-F2,"-")</f>
        <v>3.8141782410093583E-2</v>
      </c>
      <c r="H2" s="108">
        <v>45954.814803240741</v>
      </c>
      <c r="I2" s="104" t="str">
        <f>IFERROR(VLOOKUP(D2,DB!A:F,6,0),"")</f>
        <v>SCECO</v>
      </c>
      <c r="J2" s="103" t="str">
        <f>IFERROR(VLOOKUP(D2,DB!A:G,7,0),"")</f>
        <v>Vandalized</v>
      </c>
      <c r="K2" s="109" t="s">
        <v>39107</v>
      </c>
      <c r="L2" s="110" t="str">
        <f>IFERROR(VLOOKUP(D2,DB!A:I,9,0),"")</f>
        <v>Latis</v>
      </c>
    </row>
    <row r="3" spans="1:16383" ht="31.5" customHeight="1">
      <c r="A3" s="105"/>
      <c r="B3" s="104" t="str">
        <f>IFERROR(VLOOKUP(D3,DB!A:K,11,0),"")</f>
        <v>R6</v>
      </c>
      <c r="C3" s="106"/>
      <c r="D3" s="104" t="s">
        <v>32099</v>
      </c>
      <c r="E3" s="107"/>
      <c r="F3" s="108"/>
      <c r="G3" s="77">
        <f ca="1">IFERROR(NOW()-F3,"-")</f>
        <v>45954.858847800926</v>
      </c>
      <c r="H3" s="108"/>
      <c r="I3" s="104" t="str">
        <f>IFERROR(VLOOKUP(D3,DB!A:F,6,0),"")</f>
        <v>SCECO</v>
      </c>
      <c r="J3" s="103" t="str">
        <f>IFERROR(VLOOKUP(D3,DB!A:G,7,0),"")</f>
        <v>Dead</v>
      </c>
      <c r="K3" s="109"/>
      <c r="L3" s="110" t="str">
        <f>IFERROR(VLOOKUP(D3,DB!A:I,9,0),"")</f>
        <v>Latis</v>
      </c>
    </row>
    <row r="4" spans="1:16383" ht="31.5" customHeight="1">
      <c r="A4" s="105"/>
      <c r="B4" s="104" t="str">
        <f>IFERROR(VLOOKUP(D4,DB!A:K,11,0),"")</f>
        <v/>
      </c>
      <c r="C4" s="106"/>
      <c r="D4" s="104"/>
      <c r="E4" s="107"/>
      <c r="F4" s="108"/>
      <c r="G4" s="77">
        <f ca="1">IFERROR(NOW()-F4,"-")</f>
        <v>45954.858847800926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45954.858847800926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45954.858847800926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45954.858847800926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45954.858847800926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45954.858847800926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45954.858847800926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45954.858847800926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45954.858847800926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45954.858847800926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45954.858847800926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45954.858847800926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45954.858847800926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45954.858847800926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45954.858847800926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45954.858847800926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45954.858847800926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45954.858847800926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45954.858847800926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45954.858847800926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45954.858847800926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45954.858847800926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45954.858847800926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45954.858847800926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45954.858847800926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45954.858847800926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45954.858847800926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45954.858847800926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45954.858847800926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45954.858847800926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45954.858847800926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45954.858847800926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45954.858847800926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45954.858847800926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45954.858847800926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45954.858847800926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45954.858847800926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45954.858847800926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45954.858847800926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45954.858847800926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45954.858847800926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45954.858847800926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45954.858847800926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45954.858847800926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45954.858847800926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45954.858847800926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45954.858847800926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45954.858847800926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45954.858847800926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45954.858847800926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45954.858847800926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45954.858847800926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45954.858847800926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45954.858847800926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45954.858847800926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45954.858847800926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45954.858847800926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45954.858847800926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45954.858847800926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45954.858847800926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45954.858847800926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45954.858847800926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45954.858847800926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45954.858847800926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45954.858847800926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45954.858847800926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45954.858847800926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45954.858847800926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45954.858847800926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45954.858847800926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45954.858847800926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45954.858847800926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45954.858847800926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45954.858847800926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45954.858847800926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45954.858847800926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45954.858847800926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45954.858847800926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45954.858847800926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45954.858847800926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45954.858847800926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45954.858847800926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45954.858847800926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45954.858847800926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45954.858847800926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45954.858847800926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45954.858847800926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45954.858847800926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45954.858847800926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45954.858847800926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45954.858847800926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45954.858847800926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45954.858847800926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45954.858847800926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45954.858847800926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45954.858847800926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45954.858847800926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45954.858847800926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45954.858847800926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45954.858847800926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45954.858847800926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45954.858847800926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45954.858847800926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45954.858847800926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45954.858847800926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45954.858847800926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45954.858847800926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45954.858847800926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45954.858847800926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45954.858847800926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45954.858847800926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45954.858847800926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45954.858847800926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45954.858847800926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45954.858847800926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45954.858847800926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45954.858847800926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45954.858847800926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45954.858847800926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45954.858847800926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45954.858847800926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45954.858847800926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45954.858847800926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45954.858847800926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45954.858847800926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45954.858847800926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45954.858847800926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45954.858847800926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45954.858847800926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45954.858847800926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45954.858847800926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45954.858847800926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45954.858847800926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45954.858847800926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45954.858847800926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45954.858847800926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45954.858847800926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45954.858847800926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45954.858847800926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45954.858847800926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45954.858847800926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45954.858847800926</v>
      </c>
      <c r="H145" s="108"/>
      <c r="I145" s="104" t="str">
        <f>IFERROR(VLOOKUP(D145,DB!A:F,6,0),"")</f>
        <v/>
      </c>
      <c r="J145" s="103" t="str">
        <f>IFERROR(VLOOKUP(D145,DB!A:G,7,0),"")</f>
        <v/>
      </c>
      <c r="K145" s="109"/>
      <c r="L145" s="110" t="str">
        <f>IFERROR(VLOOKUP(D145,DB!A:I,9,0),"")</f>
        <v/>
      </c>
    </row>
  </sheetData>
  <dataValidations count="2">
    <dataValidation allowBlank="1" showInputMessage="1" showErrorMessage="1" sqref="E1" xr:uid="{380493DB-286A-4683-AF55-C78F04945A49}"/>
    <dataValidation type="list" allowBlank="1" showInputMessage="1" showErrorMessage="1" sqref="E2:E14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2025-10-24T17:36:59Z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